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0730" windowHeight="11160" tabRatio="326"/>
  </bookViews>
  <sheets>
    <sheet name="MIRS 2020" sheetId="12" r:id="rId1"/>
  </sheets>
  <definedNames>
    <definedName name="_xlnm.Print_Titles" localSheetId="0">'MIRS 2020'!$1:$2</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77" i="12"/>
  <c r="T52"/>
  <c r="T39"/>
  <c r="T24"/>
  <c r="T11"/>
  <c r="T63"/>
  <c r="U80" l="1"/>
  <c r="U79"/>
  <c r="U78"/>
  <c r="U70"/>
  <c r="U69"/>
  <c r="U68"/>
  <c r="U67"/>
  <c r="U66"/>
  <c r="U65"/>
  <c r="U64"/>
  <c r="U56"/>
  <c r="U55"/>
  <c r="U54"/>
  <c r="U44"/>
  <c r="U43"/>
  <c r="U42"/>
  <c r="U41"/>
  <c r="U40"/>
  <c r="U32"/>
  <c r="U31"/>
  <c r="U30"/>
  <c r="U29"/>
  <c r="U28"/>
  <c r="U27"/>
  <c r="U26"/>
  <c r="U25"/>
  <c r="U17"/>
  <c r="U16"/>
  <c r="U15"/>
  <c r="U14"/>
  <c r="S77"/>
  <c r="R77"/>
  <c r="Q77"/>
  <c r="P77"/>
  <c r="O77"/>
  <c r="N77"/>
  <c r="M77"/>
  <c r="L77"/>
  <c r="K77"/>
  <c r="J77"/>
  <c r="I77"/>
  <c r="H77"/>
  <c r="G77"/>
  <c r="F77"/>
  <c r="S63"/>
  <c r="R63"/>
  <c r="Q63"/>
  <c r="P63"/>
  <c r="O63"/>
  <c r="N63"/>
  <c r="M63"/>
  <c r="L63"/>
  <c r="K63"/>
  <c r="J63"/>
  <c r="I63"/>
  <c r="H63"/>
  <c r="G63"/>
  <c r="F63"/>
  <c r="S52"/>
  <c r="R52"/>
  <c r="Q52"/>
  <c r="P52"/>
  <c r="O52"/>
  <c r="N52"/>
  <c r="M52"/>
  <c r="L52"/>
  <c r="J52"/>
  <c r="I52"/>
  <c r="H52"/>
  <c r="F52"/>
  <c r="S39"/>
  <c r="R39"/>
  <c r="Q39"/>
  <c r="P39"/>
  <c r="O39"/>
  <c r="N39"/>
  <c r="M39"/>
  <c r="L39"/>
  <c r="K39"/>
  <c r="J39"/>
  <c r="I39"/>
  <c r="H39"/>
  <c r="G39"/>
  <c r="F39"/>
  <c r="S24"/>
  <c r="R24"/>
  <c r="Q24"/>
  <c r="P24"/>
  <c r="O24"/>
  <c r="N24"/>
  <c r="M24"/>
  <c r="L24"/>
  <c r="K24"/>
  <c r="J24"/>
  <c r="I24"/>
  <c r="H24"/>
  <c r="G24"/>
  <c r="F24"/>
  <c r="R11"/>
  <c r="Q11"/>
  <c r="P11"/>
  <c r="O11"/>
  <c r="N11"/>
  <c r="M11"/>
  <c r="L11"/>
  <c r="K11"/>
  <c r="J11"/>
  <c r="I11"/>
  <c r="H11"/>
  <c r="G11"/>
  <c r="F11"/>
  <c r="S13"/>
  <c r="U13" s="1"/>
  <c r="S12"/>
  <c r="D77"/>
  <c r="D52"/>
  <c r="D39"/>
  <c r="D24"/>
  <c r="D11"/>
  <c r="S11" l="1"/>
  <c r="U12"/>
  <c r="W12" s="1"/>
  <c r="V39"/>
  <c r="W68"/>
  <c r="W64"/>
  <c r="W54"/>
  <c r="W43"/>
  <c r="W42"/>
  <c r="W15"/>
  <c r="V52"/>
  <c r="E52"/>
  <c r="V77"/>
  <c r="V24"/>
  <c r="V11"/>
  <c r="L90"/>
  <c r="K90"/>
  <c r="J90"/>
  <c r="I90"/>
  <c r="H90"/>
  <c r="G90"/>
  <c r="F90"/>
  <c r="E90"/>
  <c r="L89"/>
  <c r="K89"/>
  <c r="K88" s="1"/>
  <c r="J89"/>
  <c r="J88" s="1"/>
  <c r="I89"/>
  <c r="I88" s="1"/>
  <c r="H89"/>
  <c r="H88" s="1"/>
  <c r="G89"/>
  <c r="G88" s="1"/>
  <c r="F89"/>
  <c r="F88" s="1"/>
  <c r="E89"/>
  <c r="E88" s="1"/>
  <c r="W78"/>
  <c r="W79"/>
  <c r="W80"/>
  <c r="W65"/>
  <c r="W66"/>
  <c r="W67"/>
  <c r="W69"/>
  <c r="W70"/>
  <c r="W55"/>
  <c r="W56"/>
  <c r="W44"/>
  <c r="W41"/>
  <c r="W40"/>
  <c r="W32"/>
  <c r="W31"/>
  <c r="W30"/>
  <c r="W29"/>
  <c r="W28"/>
  <c r="W27"/>
  <c r="W26"/>
  <c r="W25"/>
  <c r="W17"/>
  <c r="W16"/>
  <c r="W14"/>
  <c r="W13"/>
  <c r="K53"/>
  <c r="E11"/>
  <c r="U11" s="1"/>
  <c r="G53"/>
  <c r="G52" s="1"/>
  <c r="K52" l="1"/>
  <c r="U52" s="1"/>
  <c r="W52" s="1"/>
  <c r="U53"/>
  <c r="W53" s="1"/>
  <c r="L88"/>
  <c r="U88" s="1"/>
  <c r="W88" s="1"/>
  <c r="U89"/>
  <c r="W89" s="1"/>
  <c r="U90"/>
  <c r="W90" s="1"/>
  <c r="E77"/>
  <c r="U77" s="1"/>
  <c r="W77" l="1"/>
  <c r="E63" l="1"/>
  <c r="U63" s="1"/>
  <c r="E39"/>
  <c r="U39" s="1"/>
  <c r="E24"/>
  <c r="U24" s="1"/>
  <c r="W39" l="1"/>
  <c r="W63"/>
  <c r="W11" l="1"/>
  <c r="W24" l="1"/>
</calcChain>
</file>

<file path=xl/sharedStrings.xml><?xml version="1.0" encoding="utf-8"?>
<sst xmlns="http://schemas.openxmlformats.org/spreadsheetml/2006/main" count="298" uniqueCount="127">
  <si>
    <t>NIVEL</t>
  </si>
  <si>
    <t>RESUMEN NARRATIVO</t>
  </si>
  <si>
    <t>INDICADORES</t>
  </si>
  <si>
    <t xml:space="preserve">NOMBRE DEL INDICADOR </t>
  </si>
  <si>
    <t>Presupuesto Total</t>
  </si>
  <si>
    <t>COMPONENTE</t>
  </si>
  <si>
    <t>ACTIVIDADES</t>
  </si>
  <si>
    <t>ACTIVIDAD</t>
  </si>
  <si>
    <t>INSTITUTO JALISCIENSE DE CANCEROLOGIA</t>
  </si>
  <si>
    <t>ESTUDIOS REALIZADOS PARA EL DIAGNOSTICO DE CANCER</t>
  </si>
  <si>
    <t>TRATAMIENTO INTEGRAL OTORGADO A PACIENTES CON CANCER</t>
  </si>
  <si>
    <t>ADMINISTRACION EFICIENTE DEL IINSTITUTO JALISCIENSE DE CANCEROLOGIA REALIZADA</t>
  </si>
  <si>
    <t>ENSEÑANZA, CAPACITACION E INVESTIGACION OTORGADA A PROFESIONALES DE LA SALUD</t>
  </si>
  <si>
    <t xml:space="preserve">REHABILITACION OTORGADA A PACIENTES CON CANCER </t>
  </si>
  <si>
    <t>Septiembre</t>
  </si>
  <si>
    <t>Octubre</t>
  </si>
  <si>
    <t>Noviembre</t>
  </si>
  <si>
    <t>Diciembre</t>
  </si>
  <si>
    <t>Cumplimiento programado (Anual) = Meta</t>
  </si>
  <si>
    <t>Avances</t>
  </si>
  <si>
    <t>Programado (Anual) = Meta</t>
  </si>
  <si>
    <t>% DE AVANCE</t>
  </si>
  <si>
    <t>ALCANCE MENSUAL</t>
  </si>
  <si>
    <t>01- Atencion especializada para el Diagnostico de Neoplasias</t>
  </si>
  <si>
    <t>Contribuir a fortalecer y  garantizar el acceso efectivo a la Atencion especializada para el diagnostico de neoplasias mediante consultas, estudios para clinicos y/o procedimientos diagnosticos a hombres y mujeres</t>
  </si>
  <si>
    <t>Atencion al paciente en la consulta de primera vez para el diagnotico de neoplasias</t>
  </si>
  <si>
    <t>01-01 Total  consulta de primera vez</t>
  </si>
  <si>
    <t xml:space="preserve">otorgamiento de consulta externa especializada subsecuente a los pacientes con el objetivo de diagnosticar tratar y vigilancia de las neoplasias  </t>
  </si>
  <si>
    <t xml:space="preserve">01-02 Total Consulta Subsecuente </t>
  </si>
  <si>
    <t>Aplicación de procedimientos diagnosticos mediante colposcopias</t>
  </si>
  <si>
    <t xml:space="preserve">01-03Total de Procedimientos Diagnosticos de Colposcopìas </t>
  </si>
  <si>
    <t xml:space="preserve">Apoyo diagnostico mediante procedimientos de endoscopias </t>
  </si>
  <si>
    <t>01-04 Total de procedimientos Endoscopicos</t>
  </si>
  <si>
    <t xml:space="preserve">Realizacion de estudios diagnosticos mediante mastografias </t>
  </si>
  <si>
    <t>01-05 Total de Estudios de  Mastografías</t>
  </si>
  <si>
    <t xml:space="preserve">Realizacion de estudios diagnosticos mediante ecosonogramas mamarios </t>
  </si>
  <si>
    <t xml:space="preserve">01-06 Total de Estudios de Ecosonogramas mamarios </t>
  </si>
  <si>
    <t>Otorgara atencion especializada mediante el tratamiento integral al paciente que presenta alguna neoplasia</t>
  </si>
  <si>
    <t xml:space="preserve">02 Tratamiento Integral del Paciente con Neoplasias </t>
  </si>
  <si>
    <t>Cirugías realizadas a pacientes como parte del tratamiento integral</t>
  </si>
  <si>
    <t xml:space="preserve">02-01 Total Cirugias </t>
  </si>
  <si>
    <t>Egresos Hospitalarios reportados en las áreas de hospitalización del IJC</t>
  </si>
  <si>
    <t xml:space="preserve">02-02 Total de Egresos Hospitalarios </t>
  </si>
  <si>
    <t>Tratamientos otorgados al paciente mediante  radiación en el área de cáncer</t>
  </si>
  <si>
    <t>02-03 Total de Tratamientos   radiantes</t>
  </si>
  <si>
    <t>Aplicaciones de medicamentos antineoplásicos otorgados al paciente durante su tratamiento</t>
  </si>
  <si>
    <t>02-04 Total de  Aplicaciones con quimioterapia</t>
  </si>
  <si>
    <t xml:space="preserve">02-05 Total de conos cervicales mediante colpocopias </t>
  </si>
  <si>
    <t>atencion al paciente en estado critico en el servicio de admision continua</t>
  </si>
  <si>
    <t>02-06 Total de Atenciones en Admision Continua al paciente critico</t>
  </si>
  <si>
    <t xml:space="preserve">Intervenciones al paciente con neoplasias en la clinica de cateter </t>
  </si>
  <si>
    <t xml:space="preserve">02-07 Clinica de Cateter </t>
  </si>
  <si>
    <t xml:space="preserve">Intervenciones al paciente con neoplasias en la clinica de heridas y estomas </t>
  </si>
  <si>
    <t xml:space="preserve">02-08 Clinica de Heridas y Estomas </t>
  </si>
  <si>
    <t>Contirbuir a mejorar la calidad de vida del paciente mediante la atención especializada  en etapas del tratamiento curativo y paliativo</t>
  </si>
  <si>
    <t>03 Rehabilitación otorgada a pacientes con neoplasias.</t>
  </si>
  <si>
    <t>Consultas otorgadas en clínica del dolor</t>
  </si>
  <si>
    <t>03-01 Total pacientes atendidos por medio de Consultas de clínica del dolor</t>
  </si>
  <si>
    <t>Manejo del dolor en paciente hospitalizado</t>
  </si>
  <si>
    <t>03-02 Total de pacientes atendidos para el cuidado y Manejo del dolor en hospitalizacion</t>
  </si>
  <si>
    <t>Intervenciones de Psicología Oncológica en hospitalización</t>
  </si>
  <si>
    <t xml:space="preserve">03-03 Total de Intervencionesen hospitalizacion por  Psicología Oncológica </t>
  </si>
  <si>
    <t>Consulta de soporte de pacientes oncológicos</t>
  </si>
  <si>
    <t xml:space="preserve">03-04 Atencion integral al paciente mediante Consulta de soporte especializada </t>
  </si>
  <si>
    <t xml:space="preserve">Atencion multidisciplinaria al paciente con el manejo, cuidado del dolor y visitas domiciliarias del equipo de cuidados paliativos </t>
  </si>
  <si>
    <t xml:space="preserve">03-05 Total de pacientes rehabilitados de forma integral y especializada mediante visitas domiciliarias paliativas </t>
  </si>
  <si>
    <t>Formación de recursos humanos aplicables para el tratamiento  de los pacientes con neoplasias  estableciendo programas de investigación clínica y capacitación para su personal</t>
  </si>
  <si>
    <t>04 Enseñanza, capacitación e Investigación otorgada a profesionales de la Salud</t>
  </si>
  <si>
    <t>Formación de recursos humanos aplicables para el tratamiento  de los pacientes con neoplasias estableciendo programas de investigación clínica y capacitación para su personal</t>
  </si>
  <si>
    <t>04-01 Personal capacitado en el Instituto, mediante las conferencias realizadas en Oncología, Enfermería, Trabajo Social, Nutrición , Psicología entre otros, con el objeto de elevar el nivel profesional de los asistentes y mejorar la calidad en la atención del paciente con neoplasias</t>
  </si>
  <si>
    <t>Capacitación otorgada mediante programas Institucionales realizados para la formación de recursos humanos en la atención medica, mediante cursos, internos</t>
  </si>
  <si>
    <t xml:space="preserve">04-02 Programa de Capacitación  para la formación de recursos humanos en la atención del paciente con neoplasias,  mediante cursos internos </t>
  </si>
  <si>
    <t>Total de publicaciones realizadas como resultado de las investigaciones Institucionales que favorecen y enriquecen la atencion de los pacientes con neoplasias</t>
  </si>
  <si>
    <t>04-03 Total de publicaciones derivadas de las  investigaciones Institucionales.</t>
  </si>
  <si>
    <t xml:space="preserve">Total de investigaciones internas u externas realizadas en la Institucion con la finalidad de fortalecer, enriquecer  la investigacion en el tema de las neoplasias </t>
  </si>
  <si>
    <t xml:space="preserve">04-04 Total de Investigaciones </t>
  </si>
  <si>
    <t>Administrar y ejercer con apego a la normatividad aplicable el presupuesto que le sea asignado para el cumplimiento de sus objetivos institucionales haciéndolo en forma transparente y apegada a criterios de racionalidad y austeridad, en beneficio de los pacientes con cáncer sin seguridad social. Como un Requisito para elevar la calidad de la atención al paciente con cáncer, se encuentra el proceso de acreditacion  el cual consiste en el cumplimiento de los requisitos establecidos en la norma oficial mexicana en materia de salud dentro de estos requisitos se requiere contar con una plantilla completa y suficiente de recursos humanos para garantizar dicha atención y así cumplir cabalmente con la norma oficial mexicana en materia de salud.</t>
  </si>
  <si>
    <t>05 Administración Eficiente del Instituto de Cancerología realizado</t>
  </si>
  <si>
    <t>Realización de Estados Financieros actualizados mensualmente.</t>
  </si>
  <si>
    <t>05-01Total de Estados Financieros realizados.</t>
  </si>
  <si>
    <t>Nominas pagadas por el Instituto Jalisciense de Cancerología.</t>
  </si>
  <si>
    <t>05-02Total de nóminas pagadas</t>
  </si>
  <si>
    <t>Licitaciones con concurrencia del Comité de Adquisiciones.</t>
  </si>
  <si>
    <t>Total de licitaciones con concurrencia de  Comité de Adquisiciones del Instituto.</t>
  </si>
  <si>
    <t>Licitaciones sin concurrencia del Comité de Adquisiciones.</t>
  </si>
  <si>
    <t xml:space="preserve">05-03Total de licitaciones sin concurrencia de  Comité de Adquisiciones del Instituto. </t>
  </si>
  <si>
    <t xml:space="preserve">Verificación del adecuado funcionamiento de equipos médicos. </t>
  </si>
  <si>
    <t>05-04Total de verificaciones preventivas a equipos médicos.</t>
  </si>
  <si>
    <t xml:space="preserve">Verificación del adecuado funcionamiento de equipos electromecánicos. </t>
  </si>
  <si>
    <t>05-05Total de verificaciones preventivas a equipos electromecánicos.</t>
  </si>
  <si>
    <t>Servicios de mantenimiento preventivo a los equipos de computo  para su corrrecto funcionamiento.</t>
  </si>
  <si>
    <t>05-06Total de servicios de mantenimiento preventivo a equipos de computo.</t>
  </si>
  <si>
    <t>MATRIZ DE INDICADORES DE RESULTADOS 2020</t>
  </si>
  <si>
    <t xml:space="preserve">Aplicación de procedimientos endoscopicos (conos y electroful), como parte del tratamiento de las neopalsias </t>
  </si>
  <si>
    <t xml:space="preserve"> Reconstruccion mamaria realizada, para mejorar la calidad de vida de  los pacientes con cancer de mama</t>
  </si>
  <si>
    <t xml:space="preserve">  Intervencion quirurgica  para la Reconstruccion mamaria  a los pacientes  con cancer de mama</t>
  </si>
  <si>
    <t xml:space="preserve"> Atencion integral en Hospitalizacion al paciente con cancer de mama candidato a reconstruccion mamaria</t>
  </si>
  <si>
    <t xml:space="preserve">Otorgamiento de consulta externa especializada  a los pacientes con cancer de mama con el objetivo de  tratar y dar vigilancia a la reconstruccion mamaria  </t>
  </si>
  <si>
    <t>06 Total de Consultas Especializadas, Egresos hospitalarios e Intervenciones quirurgicas para la  Reconstruccion mamaria</t>
  </si>
  <si>
    <t>06-01Total Intervenciones quirurgicas para recontruccion mamaria</t>
  </si>
  <si>
    <t>06-02 Total de Egresos Hospitalarios de pacientes en proceso de Reconstruccion mamaria</t>
  </si>
  <si>
    <t xml:space="preserve">06-03 Total Consulta Externa Especializada </t>
  </si>
  <si>
    <t>PRESUPUESTO ASIGNADO:</t>
  </si>
  <si>
    <t>RECONSTRUCCION MAMARIA REALIZADA, PARA MEJORAR LA CALIDAD DE VIDA DE  LOS PACIENTES CON CANCER DE MAMA</t>
  </si>
  <si>
    <t>Sept.</t>
  </si>
  <si>
    <t xml:space="preserve">02-09 Total pacientes identificados con Covid-19 mediante aplicación de pruebas diagnosticas </t>
  </si>
  <si>
    <t xml:space="preserve">Realizar pruebas diagnosticas para Covid-19 </t>
  </si>
  <si>
    <t>02-10 Total equipamiento Medico realizado para la atencion de pacientes  Covid-19</t>
  </si>
  <si>
    <t xml:space="preserve">Equipamiento medico para la atencion de pacientes Covid-19 </t>
  </si>
  <si>
    <t>03-07 Total reconversion Hospitalaria realizada para la atencion de pacientes Covid-19</t>
  </si>
  <si>
    <t xml:space="preserve">Reconverison hospitalaria para la atencion eficiente y segura de los pacientes </t>
  </si>
  <si>
    <t>Oct</t>
  </si>
  <si>
    <t xml:space="preserve">Nov </t>
  </si>
  <si>
    <t>Dic</t>
  </si>
  <si>
    <t>$5.635,306.88.</t>
  </si>
  <si>
    <t>Ene</t>
  </si>
  <si>
    <t>Feb</t>
  </si>
  <si>
    <t>Abr</t>
  </si>
  <si>
    <t>May</t>
  </si>
  <si>
    <t>Marz</t>
  </si>
  <si>
    <t>Jun</t>
  </si>
  <si>
    <t>Jul</t>
  </si>
  <si>
    <t>Agost</t>
  </si>
  <si>
    <t>COMPONENTE 02</t>
  </si>
  <si>
    <t xml:space="preserve">COMPONENTE 02 </t>
  </si>
  <si>
    <t>COMPONENTE 03</t>
  </si>
  <si>
    <t>II. El avance del cumplimiento de los programas con base en los indicadoresestrategicos aprobados en el respectivo presupuesto Enero -Diciembre 2020.</t>
  </si>
</sst>
</file>

<file path=xl/styles.xml><?xml version="1.0" encoding="utf-8"?>
<styleSheet xmlns="http://schemas.openxmlformats.org/spreadsheetml/2006/main">
  <numFmts count="1">
    <numFmt numFmtId="43" formatCode="_-* #,##0.00_-;\-* #,##0.00_-;_-* &quot;-&quot;??_-;_-@_-"/>
  </numFmts>
  <fonts count="32">
    <font>
      <sz val="11"/>
      <color theme="1"/>
      <name val="Calibri"/>
      <family val="2"/>
      <scheme val="minor"/>
    </font>
    <font>
      <sz val="11"/>
      <color indexed="8"/>
      <name val="Calibri"/>
      <family val="2"/>
    </font>
    <font>
      <sz val="10"/>
      <name val="Arial"/>
      <family val="2"/>
    </font>
    <font>
      <b/>
      <sz val="14"/>
      <color theme="1"/>
      <name val="Arial"/>
      <family val="2"/>
    </font>
    <font>
      <sz val="9"/>
      <color theme="1"/>
      <name val="Calibri"/>
      <family val="2"/>
      <scheme val="minor"/>
    </font>
    <font>
      <b/>
      <sz val="9"/>
      <color theme="1"/>
      <name val="Calibri"/>
      <family val="2"/>
      <scheme val="minor"/>
    </font>
    <font>
      <b/>
      <sz val="9"/>
      <color indexed="9"/>
      <name val="Calibri"/>
      <family val="2"/>
      <scheme val="minor"/>
    </font>
    <font>
      <b/>
      <sz val="9"/>
      <color theme="0"/>
      <name val="Calibri"/>
      <family val="2"/>
      <scheme val="minor"/>
    </font>
    <font>
      <b/>
      <sz val="9"/>
      <name val="Calibri"/>
      <family val="2"/>
      <scheme val="minor"/>
    </font>
    <font>
      <b/>
      <sz val="16"/>
      <color theme="1"/>
      <name val="Calibri"/>
      <family val="2"/>
      <scheme val="minor"/>
    </font>
    <font>
      <b/>
      <sz val="8"/>
      <color theme="0"/>
      <name val="Calibri"/>
      <family val="2"/>
      <scheme val="minor"/>
    </font>
    <font>
      <b/>
      <sz val="11"/>
      <color theme="1"/>
      <name val="Calibri"/>
      <family val="2"/>
      <scheme val="minor"/>
    </font>
    <font>
      <b/>
      <sz val="10"/>
      <color theme="1"/>
      <name val="Calibri"/>
      <family val="2"/>
      <scheme val="minor"/>
    </font>
    <font>
      <b/>
      <sz val="12"/>
      <color theme="5" tint="-0.249977111117893"/>
      <name val="Calibri"/>
      <family val="2"/>
      <scheme val="minor"/>
    </font>
    <font>
      <b/>
      <sz val="8"/>
      <color theme="1"/>
      <name val="Calibri"/>
      <family val="2"/>
      <scheme val="minor"/>
    </font>
    <font>
      <b/>
      <sz val="11"/>
      <name val="Calibri"/>
      <family val="2"/>
      <scheme val="minor"/>
    </font>
    <font>
      <b/>
      <sz val="8"/>
      <name val="Calibri"/>
      <family val="2"/>
      <scheme val="minor"/>
    </font>
    <font>
      <b/>
      <sz val="5"/>
      <color indexed="9"/>
      <name val="Calibri"/>
      <family val="2"/>
      <scheme val="minor"/>
    </font>
    <font>
      <b/>
      <sz val="10"/>
      <name val="Arial"/>
      <family val="2"/>
    </font>
    <font>
      <b/>
      <sz val="11"/>
      <color theme="0"/>
      <name val="Arial"/>
      <family val="2"/>
    </font>
    <font>
      <b/>
      <sz val="10"/>
      <color theme="1"/>
      <name val="Arial"/>
      <family val="2"/>
    </font>
    <font>
      <b/>
      <sz val="10"/>
      <color theme="0"/>
      <name val="Calibri"/>
      <family val="2"/>
      <scheme val="minor"/>
    </font>
    <font>
      <b/>
      <sz val="10"/>
      <color theme="0"/>
      <name val="Arial"/>
      <family val="2"/>
      <charset val="1"/>
    </font>
    <font>
      <b/>
      <sz val="9"/>
      <color theme="0"/>
      <name val="Arial"/>
      <family val="2"/>
      <charset val="1"/>
    </font>
    <font>
      <b/>
      <sz val="11"/>
      <color theme="0"/>
      <name val="Calibri"/>
      <family val="2"/>
      <scheme val="minor"/>
    </font>
    <font>
      <b/>
      <sz val="7"/>
      <color rgb="FFC00000"/>
      <name val="Calibri"/>
      <family val="2"/>
      <scheme val="minor"/>
    </font>
    <font>
      <b/>
      <sz val="7"/>
      <name val="Calibri"/>
      <family val="2"/>
      <scheme val="minor"/>
    </font>
    <font>
      <b/>
      <sz val="12"/>
      <color theme="1"/>
      <name val="Calibri"/>
      <family val="2"/>
      <scheme val="minor"/>
    </font>
    <font>
      <b/>
      <sz val="8"/>
      <color theme="0"/>
      <name val="Arial"/>
      <family val="2"/>
    </font>
    <font>
      <b/>
      <sz val="6"/>
      <name val="Calibri"/>
      <family val="2"/>
      <scheme val="minor"/>
    </font>
    <font>
      <sz val="8"/>
      <name val="Arial"/>
      <family val="2"/>
    </font>
    <font>
      <sz val="9"/>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rgb="FF00B050"/>
        <bgColor indexed="64"/>
      </patternFill>
    </fill>
    <fill>
      <patternFill patternType="solid">
        <fgColor theme="0" tint="-4.9989318521683403E-2"/>
        <bgColor indexed="64"/>
      </patternFill>
    </fill>
    <fill>
      <patternFill patternType="solid">
        <fgColor theme="1" tint="4.9989318521683403E-2"/>
        <bgColor indexed="8"/>
      </patternFill>
    </fill>
    <fill>
      <patternFill patternType="solid">
        <fgColor theme="7" tint="-0.249977111117893"/>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rgb="FF990033"/>
        <bgColor indexed="8"/>
      </patternFill>
    </fill>
    <fill>
      <patternFill patternType="solid">
        <fgColor rgb="FF990033"/>
        <bgColor indexed="64"/>
      </patternFill>
    </fill>
  </fills>
  <borders count="41">
    <border>
      <left/>
      <right/>
      <top/>
      <bottom/>
      <diagonal/>
    </border>
    <border>
      <left/>
      <right/>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top style="medium">
        <color indexed="64"/>
      </top>
      <bottom style="thin">
        <color theme="0"/>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theme="0"/>
      </top>
      <bottom style="thin">
        <color theme="0"/>
      </bottom>
      <diagonal/>
    </border>
    <border>
      <left/>
      <right/>
      <top style="thin">
        <color theme="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style="medium">
        <color indexed="64"/>
      </left>
      <right style="medium">
        <color indexed="64"/>
      </right>
      <top/>
      <bottom style="thin">
        <color indexed="64"/>
      </bottom>
      <diagonal/>
    </border>
  </borders>
  <cellStyleXfs count="4">
    <xf numFmtId="0" fontId="0" fillId="0" borderId="0"/>
    <xf numFmtId="0" fontId="1" fillId="0" borderId="0"/>
    <xf numFmtId="43" fontId="1" fillId="0" borderId="0" applyFont="0" applyFill="0" applyBorder="0" applyAlignment="0" applyProtection="0"/>
    <xf numFmtId="0" fontId="2" fillId="0" borderId="0"/>
  </cellStyleXfs>
  <cellXfs count="111">
    <xf numFmtId="0" fontId="0" fillId="0" borderId="0" xfId="0"/>
    <xf numFmtId="0" fontId="0" fillId="0" borderId="0" xfId="0" applyFill="1"/>
    <xf numFmtId="0" fontId="4" fillId="0" borderId="0" xfId="0" applyFont="1"/>
    <xf numFmtId="0" fontId="8" fillId="0" borderId="0" xfId="0" applyFont="1" applyFill="1" applyBorder="1" applyAlignment="1">
      <alignment horizontal="left" vertical="center" wrapText="1"/>
    </xf>
    <xf numFmtId="0" fontId="8" fillId="0" borderId="0" xfId="0" applyFont="1" applyFill="1" applyBorder="1" applyAlignment="1" applyProtection="1">
      <alignment horizontal="justify" vertical="center" wrapText="1"/>
    </xf>
    <xf numFmtId="0" fontId="8" fillId="0" borderId="0" xfId="0" applyFont="1" applyFill="1" applyBorder="1" applyAlignment="1" applyProtection="1">
      <alignment horizontal="center" vertical="center" wrapText="1"/>
    </xf>
    <xf numFmtId="0" fontId="4" fillId="0" borderId="0" xfId="0" applyFont="1" applyFill="1" applyBorder="1" applyAlignment="1">
      <alignment vertical="center"/>
    </xf>
    <xf numFmtId="0" fontId="0" fillId="0" borderId="21" xfId="0" applyBorder="1"/>
    <xf numFmtId="0" fontId="12" fillId="0" borderId="11" xfId="0" applyFont="1" applyBorder="1" applyAlignment="1">
      <alignment horizontal="center" vertical="center"/>
    </xf>
    <xf numFmtId="0" fontId="12"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9" xfId="0" applyFont="1" applyBorder="1" applyAlignment="1">
      <alignment horizontal="center" vertical="center"/>
    </xf>
    <xf numFmtId="0" fontId="11" fillId="0" borderId="24" xfId="0" applyFont="1" applyBorder="1" applyAlignment="1">
      <alignment horizontal="center" vertical="center"/>
    </xf>
    <xf numFmtId="0" fontId="11" fillId="0" borderId="21" xfId="0" applyFont="1" applyBorder="1" applyAlignment="1">
      <alignment horizontal="center" vertical="center"/>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32" xfId="0" applyFont="1" applyBorder="1" applyAlignment="1">
      <alignment horizontal="center" vertical="center"/>
    </xf>
    <xf numFmtId="0" fontId="12" fillId="0" borderId="0" xfId="0" applyFont="1" applyFill="1" applyBorder="1" applyAlignment="1">
      <alignment horizontal="center" vertical="center"/>
    </xf>
    <xf numFmtId="0" fontId="0" fillId="9" borderId="0" xfId="0" applyFill="1"/>
    <xf numFmtId="1" fontId="8" fillId="0" borderId="22" xfId="0" applyNumberFormat="1" applyFont="1" applyFill="1" applyBorder="1" applyAlignment="1">
      <alignment horizontal="center" vertical="center"/>
    </xf>
    <xf numFmtId="1" fontId="15" fillId="0" borderId="22" xfId="0" applyNumberFormat="1" applyFont="1" applyFill="1" applyBorder="1" applyAlignment="1">
      <alignment horizontal="center" vertical="center"/>
    </xf>
    <xf numFmtId="1" fontId="15" fillId="0" borderId="19" xfId="0" applyNumberFormat="1" applyFont="1" applyFill="1" applyBorder="1" applyAlignment="1">
      <alignment horizontal="center" vertical="center"/>
    </xf>
    <xf numFmtId="1" fontId="15" fillId="0" borderId="20" xfId="0" applyNumberFormat="1" applyFont="1" applyFill="1" applyBorder="1" applyAlignment="1">
      <alignment horizontal="center" vertical="center"/>
    </xf>
    <xf numFmtId="0" fontId="9" fillId="0" borderId="0" xfId="0" applyFont="1" applyFill="1" applyAlignment="1">
      <alignment horizontal="center" vertical="center"/>
    </xf>
    <xf numFmtId="0" fontId="16" fillId="0" borderId="36" xfId="0" applyFont="1" applyFill="1" applyBorder="1" applyAlignment="1">
      <alignment horizontal="center" vertical="center" wrapText="1"/>
    </xf>
    <xf numFmtId="1" fontId="11" fillId="0" borderId="22" xfId="0" applyNumberFormat="1" applyFont="1" applyFill="1" applyBorder="1" applyAlignment="1">
      <alignment horizontal="center" vertical="center"/>
    </xf>
    <xf numFmtId="0" fontId="10" fillId="11" borderId="0" xfId="0" applyFont="1" applyFill="1" applyBorder="1" applyAlignment="1">
      <alignment horizontal="center"/>
    </xf>
    <xf numFmtId="0" fontId="12" fillId="0" borderId="17" xfId="0" applyFont="1" applyBorder="1" applyAlignment="1">
      <alignment horizontal="center" vertical="center"/>
    </xf>
    <xf numFmtId="0" fontId="11" fillId="0" borderId="17" xfId="0" applyFont="1" applyBorder="1" applyAlignment="1">
      <alignment horizontal="center" vertical="center"/>
    </xf>
    <xf numFmtId="0" fontId="11" fillId="0" borderId="16"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9" xfId="0" applyFont="1" applyFill="1" applyBorder="1" applyAlignment="1">
      <alignment horizontal="center" vertical="center"/>
    </xf>
    <xf numFmtId="3" fontId="0" fillId="0" borderId="0" xfId="0" applyNumberFormat="1"/>
    <xf numFmtId="0" fontId="12" fillId="8" borderId="17" xfId="0" applyFont="1" applyFill="1" applyBorder="1" applyAlignment="1">
      <alignment horizontal="center" vertical="center"/>
    </xf>
    <xf numFmtId="0" fontId="12" fillId="0" borderId="17" xfId="0" applyFont="1" applyFill="1" applyBorder="1" applyAlignment="1">
      <alignment horizontal="center" vertical="center"/>
    </xf>
    <xf numFmtId="3" fontId="21" fillId="9" borderId="0" xfId="0" applyNumberFormat="1" applyFont="1" applyFill="1" applyAlignment="1">
      <alignment horizontal="center" vertical="center"/>
    </xf>
    <xf numFmtId="3" fontId="21" fillId="9" borderId="10" xfId="0" applyNumberFormat="1" applyFont="1" applyFill="1" applyBorder="1" applyAlignment="1" applyProtection="1">
      <alignment horizontal="center" vertical="center" wrapText="1"/>
    </xf>
    <xf numFmtId="0" fontId="22" fillId="9" borderId="15" xfId="3" applyFont="1" applyFill="1" applyBorder="1" applyAlignment="1" applyProtection="1">
      <alignment horizontal="center" vertical="center" wrapText="1"/>
    </xf>
    <xf numFmtId="0" fontId="23" fillId="9" borderId="15" xfId="3" applyFont="1" applyFill="1" applyBorder="1" applyAlignment="1" applyProtection="1">
      <alignment horizontal="center" vertical="center" wrapText="1"/>
    </xf>
    <xf numFmtId="0" fontId="24" fillId="9" borderId="24" xfId="0" applyFont="1" applyFill="1" applyBorder="1" applyAlignment="1">
      <alignment horizontal="center" vertical="center"/>
    </xf>
    <xf numFmtId="0" fontId="12" fillId="0" borderId="39" xfId="0" applyFont="1" applyFill="1" applyBorder="1" applyAlignment="1">
      <alignment horizontal="center" vertical="center"/>
    </xf>
    <xf numFmtId="0" fontId="26" fillId="0" borderId="36" xfId="0" applyFont="1" applyBorder="1" applyAlignment="1">
      <alignment horizontal="left" vertical="center" textRotation="255" wrapText="1"/>
    </xf>
    <xf numFmtId="0" fontId="26" fillId="0" borderId="36" xfId="0" applyFont="1" applyFill="1" applyBorder="1" applyAlignment="1">
      <alignment horizontal="left" vertical="center" textRotation="255" wrapText="1"/>
    </xf>
    <xf numFmtId="0" fontId="16" fillId="0" borderId="36" xfId="0" applyFont="1" applyFill="1" applyBorder="1" applyAlignment="1">
      <alignment horizontal="center" vertical="center" textRotation="255" wrapText="1"/>
    </xf>
    <xf numFmtId="0" fontId="7" fillId="10" borderId="3" xfId="0" applyFont="1" applyFill="1" applyBorder="1" applyAlignment="1">
      <alignment horizontal="center" vertical="center"/>
    </xf>
    <xf numFmtId="0" fontId="6" fillId="10" borderId="3" xfId="0" applyFont="1" applyFill="1" applyBorder="1" applyAlignment="1">
      <alignment horizontal="center" vertical="center"/>
    </xf>
    <xf numFmtId="0" fontId="7" fillId="10" borderId="2"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25" fillId="5" borderId="9" xfId="0" applyFont="1" applyFill="1" applyBorder="1" applyAlignment="1">
      <alignment horizontal="center" vertical="center" wrapText="1"/>
    </xf>
    <xf numFmtId="0" fontId="17" fillId="6" borderId="18" xfId="0" applyFont="1" applyFill="1" applyBorder="1" applyAlignment="1">
      <alignment horizontal="center" vertical="center" wrapText="1"/>
    </xf>
    <xf numFmtId="0" fontId="17" fillId="6" borderId="25" xfId="0" applyFont="1" applyFill="1" applyBorder="1" applyAlignment="1">
      <alignment horizontal="center" vertical="center" wrapText="1"/>
    </xf>
    <xf numFmtId="0" fontId="17" fillId="6" borderId="26" xfId="0" applyFont="1" applyFill="1" applyBorder="1" applyAlignment="1">
      <alignment horizontal="center" vertical="center" wrapText="1"/>
    </xf>
    <xf numFmtId="0" fontId="25" fillId="5" borderId="37" xfId="0" applyFont="1" applyFill="1" applyBorder="1" applyAlignment="1">
      <alignment horizontal="center" vertical="center" wrapText="1"/>
    </xf>
    <xf numFmtId="0" fontId="25" fillId="5" borderId="16" xfId="0" applyFont="1" applyFill="1" applyBorder="1" applyAlignment="1">
      <alignment horizontal="center" vertical="center" wrapText="1"/>
    </xf>
    <xf numFmtId="0" fontId="10" fillId="11" borderId="27" xfId="0" applyFont="1" applyFill="1" applyBorder="1" applyAlignment="1">
      <alignment horizontal="center"/>
    </xf>
    <xf numFmtId="0" fontId="10" fillId="11" borderId="28" xfId="0" applyFont="1" applyFill="1" applyBorder="1" applyAlignment="1">
      <alignment horizontal="center"/>
    </xf>
    <xf numFmtId="0" fontId="10" fillId="11" borderId="29" xfId="0" applyFont="1" applyFill="1" applyBorder="1" applyAlignment="1">
      <alignment horizont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14" xfId="0" applyFont="1" applyBorder="1" applyAlignment="1">
      <alignment horizontal="center" vertical="center"/>
    </xf>
    <xf numFmtId="0" fontId="3" fillId="0" borderId="0" xfId="0" applyFont="1" applyAlignment="1">
      <alignment horizontal="center" vertical="center"/>
    </xf>
    <xf numFmtId="0" fontId="16" fillId="0" borderId="34" xfId="0" applyFont="1" applyBorder="1" applyAlignment="1">
      <alignment horizontal="center" vertical="center" textRotation="255" wrapText="1"/>
    </xf>
    <xf numFmtId="0" fontId="16" fillId="0" borderId="35" xfId="0" applyFont="1" applyBorder="1" applyAlignment="1">
      <alignment horizontal="center" vertical="center" textRotation="255" wrapText="1"/>
    </xf>
    <xf numFmtId="0" fontId="16" fillId="0" borderId="14" xfId="0" applyFont="1" applyBorder="1" applyAlignment="1">
      <alignment horizontal="center" vertical="center" textRotation="255" wrapText="1"/>
    </xf>
    <xf numFmtId="0" fontId="8" fillId="0" borderId="34" xfId="0" applyFont="1" applyFill="1" applyBorder="1" applyAlignment="1">
      <alignment horizontal="center" vertical="center" textRotation="255" wrapText="1"/>
    </xf>
    <xf numFmtId="0" fontId="8" fillId="0" borderId="35" xfId="0" applyFont="1" applyFill="1" applyBorder="1" applyAlignment="1">
      <alignment horizontal="center" vertical="center" textRotation="255" wrapText="1"/>
    </xf>
    <xf numFmtId="0" fontId="8" fillId="0" borderId="40" xfId="0" applyFont="1" applyFill="1" applyBorder="1" applyAlignment="1">
      <alignment horizontal="center" vertical="center" textRotation="255" wrapText="1"/>
    </xf>
    <xf numFmtId="0" fontId="8" fillId="0" borderId="14" xfId="0" applyFont="1" applyFill="1" applyBorder="1" applyAlignment="1">
      <alignment horizontal="center" vertical="center" textRotation="255" wrapText="1"/>
    </xf>
    <xf numFmtId="0" fontId="7" fillId="10" borderId="13" xfId="0" applyFont="1" applyFill="1" applyBorder="1" applyAlignment="1">
      <alignment horizontal="center" vertical="center" wrapText="1"/>
    </xf>
    <xf numFmtId="0" fontId="9" fillId="2" borderId="0" xfId="0" applyFont="1" applyFill="1" applyAlignment="1">
      <alignment horizontal="center" vertical="center"/>
    </xf>
    <xf numFmtId="0" fontId="6" fillId="10" borderId="2" xfId="0" applyFont="1" applyFill="1" applyBorder="1" applyAlignment="1">
      <alignment horizontal="center" vertical="center" textRotation="255" wrapText="1"/>
    </xf>
    <xf numFmtId="0" fontId="6" fillId="10" borderId="4" xfId="0" applyFont="1" applyFill="1" applyBorder="1" applyAlignment="1">
      <alignment horizontal="center" vertical="center" textRotation="255" wrapText="1"/>
    </xf>
    <xf numFmtId="0" fontId="6" fillId="10" borderId="12" xfId="0" applyFont="1" applyFill="1" applyBorder="1" applyAlignment="1">
      <alignment horizontal="center" vertical="center" textRotation="255" wrapText="1"/>
    </xf>
    <xf numFmtId="0" fontId="6" fillId="10" borderId="3"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6" fillId="10" borderId="13" xfId="0" applyFont="1" applyFill="1" applyBorder="1" applyAlignment="1">
      <alignment horizontal="center" vertical="center" wrapText="1"/>
    </xf>
    <xf numFmtId="0" fontId="8" fillId="0" borderId="34" xfId="0" applyFont="1" applyBorder="1" applyAlignment="1">
      <alignment horizontal="left" vertical="center" textRotation="255" wrapText="1"/>
    </xf>
    <xf numFmtId="0" fontId="8" fillId="0" borderId="35" xfId="0" applyFont="1" applyBorder="1" applyAlignment="1">
      <alignment horizontal="left" vertical="center" textRotation="255" wrapText="1"/>
    </xf>
    <xf numFmtId="0" fontId="8" fillId="0" borderId="14" xfId="0" applyFont="1" applyBorder="1" applyAlignment="1">
      <alignment horizontal="left" vertical="center" textRotation="255" wrapText="1"/>
    </xf>
    <xf numFmtId="0" fontId="16" fillId="8"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14" fillId="0" borderId="0" xfId="0" applyFont="1" applyAlignment="1">
      <alignment horizontal="left"/>
    </xf>
    <xf numFmtId="0" fontId="13"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3" fillId="0" borderId="0" xfId="0" applyFont="1" applyBorder="1" applyAlignment="1">
      <alignment horizontal="center" wrapText="1"/>
    </xf>
    <xf numFmtId="4" fontId="20" fillId="9" borderId="0" xfId="0" applyNumberFormat="1" applyFont="1" applyFill="1" applyBorder="1" applyAlignment="1">
      <alignment horizontal="center" vertical="center"/>
    </xf>
    <xf numFmtId="0" fontId="19" fillId="9" borderId="1" xfId="0" applyFont="1" applyFill="1" applyBorder="1" applyAlignment="1">
      <alignment horizontal="center" vertical="center"/>
    </xf>
    <xf numFmtId="0" fontId="27" fillId="0" borderId="0" xfId="0" applyFont="1" applyFill="1" applyAlignment="1">
      <alignment horizontal="left" vertical="top" wrapText="1"/>
    </xf>
    <xf numFmtId="4" fontId="18" fillId="9" borderId="0" xfId="0" applyNumberFormat="1" applyFont="1" applyFill="1" applyBorder="1" applyAlignment="1">
      <alignment horizontal="center" vertical="center"/>
    </xf>
    <xf numFmtId="0" fontId="28" fillId="9" borderId="1" xfId="0" applyFont="1" applyFill="1" applyBorder="1" applyAlignment="1">
      <alignment horizontal="center" vertical="center"/>
    </xf>
    <xf numFmtId="0" fontId="13" fillId="0" borderId="0" xfId="0" applyFont="1" applyFill="1" applyBorder="1" applyAlignment="1">
      <alignment horizontal="center" vertical="center" wrapText="1"/>
    </xf>
    <xf numFmtId="0" fontId="5" fillId="0" borderId="0" xfId="0" applyFont="1" applyAlignment="1">
      <alignment horizontal="center" vertical="center" wrapText="1"/>
    </xf>
    <xf numFmtId="0" fontId="8" fillId="8" borderId="9" xfId="0" applyFont="1" applyFill="1" applyBorder="1" applyAlignment="1">
      <alignment horizontal="center" vertical="center" wrapText="1"/>
    </xf>
    <xf numFmtId="0" fontId="29" fillId="0" borderId="36" xfId="0" applyFont="1" applyBorder="1" applyAlignment="1">
      <alignment horizontal="left" vertical="center" textRotation="255" wrapText="1"/>
    </xf>
    <xf numFmtId="0" fontId="30" fillId="0" borderId="33" xfId="3" applyFont="1" applyFill="1" applyBorder="1" applyAlignment="1" applyProtection="1">
      <alignment horizontal="center" vertical="center" wrapText="1"/>
    </xf>
    <xf numFmtId="0" fontId="30" fillId="0" borderId="15" xfId="3" applyFont="1" applyFill="1" applyBorder="1" applyAlignment="1" applyProtection="1">
      <alignment horizontal="center" vertical="center" wrapText="1"/>
    </xf>
    <xf numFmtId="0" fontId="31" fillId="0" borderId="11" xfId="3" applyFont="1" applyFill="1" applyBorder="1" applyAlignment="1" applyProtection="1">
      <alignment horizontal="center" vertical="center" wrapText="1"/>
    </xf>
    <xf numFmtId="0" fontId="31" fillId="0" borderId="9" xfId="3" applyFont="1" applyFill="1" applyBorder="1" applyAlignment="1" applyProtection="1">
      <alignment horizontal="center" vertical="center" wrapText="1"/>
    </xf>
    <xf numFmtId="16" fontId="4" fillId="0" borderId="9" xfId="0" applyNumberFormat="1" applyFont="1" applyBorder="1" applyAlignment="1">
      <alignment horizontal="center" vertical="center" wrapText="1"/>
    </xf>
    <xf numFmtId="0" fontId="31" fillId="0" borderId="15" xfId="3" applyFont="1" applyFill="1" applyBorder="1" applyAlignment="1" applyProtection="1">
      <alignment horizontal="center" vertical="center" wrapText="1"/>
    </xf>
  </cellXfs>
  <cellStyles count="4">
    <cellStyle name="Excel Built-in Normal" xfId="1"/>
    <cellStyle name="Millares 2" xfId="2"/>
    <cellStyle name="Normal" xfId="0" builtinId="0"/>
    <cellStyle name="Normal 2" xfId="3"/>
  </cellStyles>
  <dxfs count="0"/>
  <tableStyles count="0" defaultTableStyle="TableStyleMedium9" defaultPivotStyle="PivotStyleLight16"/>
  <colors>
    <mruColors>
      <color rgb="FFD60093"/>
      <color rgb="FFFF3399"/>
      <color rgb="FFA50021"/>
      <color rgb="FFFFFFCC"/>
      <color rgb="FF990033"/>
      <color rgb="FFCC0066"/>
      <color rgb="FFCC0000"/>
      <color rgb="FFCC0099"/>
      <color rgb="FF1BECF1"/>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217732</xdr:colOff>
      <xdr:row>0</xdr:row>
      <xdr:rowOff>0</xdr:rowOff>
    </xdr:from>
    <xdr:to>
      <xdr:col>22</xdr:col>
      <xdr:colOff>357188</xdr:colOff>
      <xdr:row>1</xdr:row>
      <xdr:rowOff>142875</xdr:rowOff>
    </xdr:to>
    <xdr:pic>
      <xdr:nvPicPr>
        <xdr:cNvPr id="4" name="Imagen 3">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t="40462" r="64551" b="21387"/>
        <a:stretch>
          <a:fillRect/>
        </a:stretch>
      </xdr:blipFill>
      <xdr:spPr bwMode="auto">
        <a:xfrm>
          <a:off x="6801888" y="0"/>
          <a:ext cx="2496894" cy="50006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9" tint="-0.249977111117893"/>
  </sheetPr>
  <dimension ref="A1:Z102"/>
  <sheetViews>
    <sheetView tabSelected="1" topLeftCell="A36" zoomScale="130" zoomScaleNormal="130" workbookViewId="0">
      <selection activeCell="A83" sqref="A83:W83"/>
    </sheetView>
  </sheetViews>
  <sheetFormatPr baseColWidth="10" defaultRowHeight="15"/>
  <cols>
    <col min="1" max="1" width="3.85546875" customWidth="1"/>
    <col min="2" max="2" width="16.140625" customWidth="1"/>
    <col min="3" max="3" width="15.42578125" customWidth="1"/>
    <col min="4" max="4" width="8.42578125" customWidth="1"/>
    <col min="5" max="5" width="5.140625" customWidth="1"/>
    <col min="6" max="6" width="6.5703125" customWidth="1"/>
    <col min="7" max="7" width="6.28515625" customWidth="1"/>
    <col min="8" max="8" width="5.42578125" customWidth="1"/>
    <col min="9" max="9" width="7" customWidth="1"/>
    <col min="10" max="10" width="5.42578125" customWidth="1"/>
    <col min="11" max="11" width="5.7109375" customWidth="1"/>
    <col min="12" max="12" width="6.7109375" customWidth="1"/>
    <col min="13" max="13" width="7.140625" hidden="1" customWidth="1"/>
    <col min="14" max="14" width="6.42578125" hidden="1" customWidth="1"/>
    <col min="15" max="15" width="7.85546875" hidden="1" customWidth="1"/>
    <col min="16" max="16" width="6.85546875" hidden="1" customWidth="1"/>
    <col min="17" max="20" width="6.85546875" customWidth="1"/>
    <col min="21" max="21" width="7.140625" customWidth="1"/>
    <col min="22" max="22" width="7.85546875" customWidth="1"/>
    <col min="23" max="23" width="6.140625" customWidth="1"/>
  </cols>
  <sheetData>
    <row r="1" spans="1:24" ht="27.75" customHeight="1">
      <c r="A1" s="79" t="s">
        <v>92</v>
      </c>
      <c r="B1" s="79"/>
      <c r="C1" s="79"/>
      <c r="D1" s="79"/>
      <c r="E1" s="79"/>
      <c r="F1" s="79"/>
      <c r="G1" s="79"/>
      <c r="H1" s="79"/>
      <c r="I1" s="79"/>
      <c r="J1" s="79"/>
      <c r="K1" s="79"/>
      <c r="L1" s="79"/>
      <c r="M1" s="79"/>
      <c r="N1" s="79"/>
      <c r="O1" s="79"/>
      <c r="P1" s="79"/>
      <c r="Q1" s="79"/>
      <c r="R1" s="79"/>
      <c r="S1" s="79"/>
      <c r="T1" s="79"/>
      <c r="U1" s="79"/>
      <c r="V1" s="79"/>
      <c r="W1" s="79"/>
    </row>
    <row r="2" spans="1:24" ht="12" customHeight="1">
      <c r="A2" s="79"/>
      <c r="B2" s="79"/>
      <c r="C2" s="79"/>
      <c r="D2" s="79"/>
      <c r="E2" s="79"/>
      <c r="F2" s="79"/>
      <c r="G2" s="79"/>
      <c r="H2" s="79"/>
      <c r="I2" s="79"/>
      <c r="J2" s="79"/>
      <c r="K2" s="79"/>
      <c r="L2" s="79"/>
      <c r="M2" s="79"/>
      <c r="N2" s="79"/>
      <c r="O2" s="79"/>
      <c r="P2" s="79"/>
      <c r="Q2" s="79"/>
      <c r="R2" s="79"/>
      <c r="S2" s="79"/>
      <c r="T2" s="79"/>
      <c r="U2" s="79"/>
      <c r="V2" s="79"/>
      <c r="W2" s="79"/>
    </row>
    <row r="3" spans="1:24" s="1" customFormat="1" ht="20.25" customHeight="1">
      <c r="A3" s="26"/>
      <c r="B3" s="70" t="s">
        <v>8</v>
      </c>
      <c r="C3" s="70"/>
      <c r="D3" s="70"/>
      <c r="E3" s="70"/>
      <c r="F3" s="70"/>
      <c r="G3" s="70"/>
      <c r="H3" s="70"/>
      <c r="I3" s="70"/>
      <c r="J3" s="70"/>
      <c r="K3" s="70"/>
      <c r="L3" s="70"/>
      <c r="M3" s="70"/>
      <c r="N3" s="70"/>
      <c r="O3" s="70"/>
      <c r="P3" s="70"/>
      <c r="Q3" s="70"/>
      <c r="R3" s="70"/>
      <c r="S3" s="70"/>
      <c r="T3" s="70"/>
      <c r="U3" s="70"/>
      <c r="V3" s="70"/>
      <c r="W3" s="70"/>
    </row>
    <row r="4" spans="1:24" s="1" customFormat="1" ht="34.5" customHeight="1">
      <c r="A4" s="98" t="s">
        <v>126</v>
      </c>
      <c r="B4" s="98"/>
      <c r="C4" s="98"/>
      <c r="D4" s="98"/>
      <c r="E4" s="98"/>
      <c r="F4" s="98"/>
      <c r="G4" s="98"/>
      <c r="H4" s="98"/>
      <c r="I4" s="98"/>
      <c r="J4" s="98"/>
      <c r="K4" s="98"/>
      <c r="L4" s="98"/>
      <c r="M4" s="98"/>
      <c r="N4" s="98"/>
      <c r="O4" s="98"/>
      <c r="P4" s="98"/>
      <c r="Q4" s="98"/>
      <c r="R4" s="98"/>
      <c r="S4" s="98"/>
      <c r="T4" s="98"/>
      <c r="U4" s="98"/>
      <c r="V4" s="98"/>
      <c r="W4" s="98"/>
    </row>
    <row r="5" spans="1:24" ht="15" customHeight="1">
      <c r="A5" s="102"/>
      <c r="B5" s="102"/>
      <c r="C5" s="102"/>
      <c r="D5" s="101" t="s">
        <v>9</v>
      </c>
      <c r="E5" s="101"/>
      <c r="F5" s="101"/>
      <c r="G5" s="101"/>
      <c r="H5" s="101"/>
      <c r="I5" s="101"/>
      <c r="J5" s="101"/>
      <c r="K5" s="101"/>
      <c r="L5" s="101"/>
      <c r="M5" s="101"/>
      <c r="N5" s="101"/>
      <c r="O5" s="101"/>
      <c r="P5" s="101"/>
      <c r="Q5" s="101"/>
      <c r="R5" s="101"/>
      <c r="S5" s="101"/>
      <c r="T5" s="101"/>
      <c r="U5" s="101"/>
      <c r="V5" s="101"/>
      <c r="W5" s="101"/>
    </row>
    <row r="6" spans="1:24" ht="9" customHeight="1">
      <c r="A6" s="102"/>
      <c r="B6" s="102"/>
      <c r="C6" s="102"/>
      <c r="D6" s="101"/>
      <c r="E6" s="101"/>
      <c r="F6" s="101"/>
      <c r="G6" s="101"/>
      <c r="H6" s="101"/>
      <c r="I6" s="101"/>
      <c r="J6" s="101"/>
      <c r="K6" s="101"/>
      <c r="L6" s="101"/>
      <c r="M6" s="101"/>
      <c r="N6" s="101"/>
      <c r="O6" s="101"/>
      <c r="P6" s="101"/>
      <c r="Q6" s="101"/>
      <c r="R6" s="101"/>
      <c r="S6" s="101"/>
      <c r="T6" s="101"/>
      <c r="U6" s="101"/>
      <c r="V6" s="101"/>
      <c r="W6" s="101"/>
    </row>
    <row r="7" spans="1:24" ht="15.75" thickBot="1">
      <c r="A7" s="100" t="s">
        <v>102</v>
      </c>
      <c r="B7" s="100"/>
      <c r="C7" s="100"/>
      <c r="D7" s="100"/>
      <c r="E7" s="99">
        <v>28964930.41</v>
      </c>
      <c r="F7" s="99"/>
      <c r="G7" s="99"/>
      <c r="H7" s="99"/>
      <c r="I7" s="99"/>
      <c r="J7" s="99"/>
      <c r="K7" s="99"/>
      <c r="L7" s="99"/>
      <c r="M7" s="99"/>
      <c r="N7" s="99"/>
      <c r="O7" s="99"/>
      <c r="P7" s="99"/>
      <c r="Q7" s="99"/>
      <c r="R7" s="99"/>
      <c r="S7" s="99"/>
      <c r="T7" s="99"/>
      <c r="U7" s="21"/>
      <c r="V7" s="21"/>
      <c r="W7" s="21"/>
    </row>
    <row r="8" spans="1:24">
      <c r="A8" s="80" t="s">
        <v>0</v>
      </c>
      <c r="B8" s="83" t="s">
        <v>1</v>
      </c>
      <c r="C8" s="48" t="s">
        <v>2</v>
      </c>
      <c r="D8" s="59" t="s">
        <v>18</v>
      </c>
      <c r="E8" s="64" t="s">
        <v>22</v>
      </c>
      <c r="F8" s="65"/>
      <c r="G8" s="65"/>
      <c r="H8" s="65"/>
      <c r="I8" s="65"/>
      <c r="J8" s="65"/>
      <c r="K8" s="65"/>
      <c r="L8" s="65"/>
      <c r="M8" s="65"/>
      <c r="N8" s="65"/>
      <c r="O8" s="65"/>
      <c r="P8" s="66"/>
      <c r="Q8" s="29"/>
      <c r="R8" s="29"/>
      <c r="S8" s="29"/>
      <c r="T8" s="29"/>
      <c r="U8" s="55" t="s">
        <v>19</v>
      </c>
      <c r="V8" s="90" t="s">
        <v>20</v>
      </c>
      <c r="W8" s="89" t="s">
        <v>21</v>
      </c>
    </row>
    <row r="9" spans="1:24" ht="24" customHeight="1">
      <c r="A9" s="81"/>
      <c r="B9" s="84"/>
      <c r="C9" s="53" t="s">
        <v>3</v>
      </c>
      <c r="D9" s="60"/>
      <c r="E9" s="58" t="s">
        <v>115</v>
      </c>
      <c r="F9" s="58" t="s">
        <v>116</v>
      </c>
      <c r="G9" s="58" t="s">
        <v>119</v>
      </c>
      <c r="H9" s="58" t="s">
        <v>117</v>
      </c>
      <c r="I9" s="58" t="s">
        <v>118</v>
      </c>
      <c r="J9" s="58" t="s">
        <v>120</v>
      </c>
      <c r="K9" s="58" t="s">
        <v>121</v>
      </c>
      <c r="L9" s="58" t="s">
        <v>122</v>
      </c>
      <c r="M9" s="58" t="s">
        <v>14</v>
      </c>
      <c r="N9" s="58" t="s">
        <v>15</v>
      </c>
      <c r="O9" s="58" t="s">
        <v>16</v>
      </c>
      <c r="P9" s="58" t="s">
        <v>17</v>
      </c>
      <c r="Q9" s="62" t="s">
        <v>104</v>
      </c>
      <c r="R9" s="62" t="s">
        <v>111</v>
      </c>
      <c r="S9" s="58" t="s">
        <v>112</v>
      </c>
      <c r="T9" s="62" t="s">
        <v>113</v>
      </c>
      <c r="U9" s="55"/>
      <c r="V9" s="90"/>
      <c r="W9" s="89"/>
    </row>
    <row r="10" spans="1:24" ht="25.5" customHeight="1" thickBot="1">
      <c r="A10" s="82"/>
      <c r="B10" s="85"/>
      <c r="C10" s="78"/>
      <c r="D10" s="61" t="s">
        <v>4</v>
      </c>
      <c r="E10" s="58"/>
      <c r="F10" s="58"/>
      <c r="G10" s="58"/>
      <c r="H10" s="58"/>
      <c r="I10" s="58"/>
      <c r="J10" s="58"/>
      <c r="K10" s="58"/>
      <c r="L10" s="58"/>
      <c r="M10" s="58"/>
      <c r="N10" s="58"/>
      <c r="O10" s="58"/>
      <c r="P10" s="58"/>
      <c r="Q10" s="63"/>
      <c r="R10" s="63"/>
      <c r="S10" s="58"/>
      <c r="T10" s="63"/>
      <c r="U10" s="55"/>
      <c r="V10" s="90"/>
      <c r="W10" s="89"/>
    </row>
    <row r="11" spans="1:24" s="1" customFormat="1" ht="98.25" customHeight="1" thickBot="1">
      <c r="A11" s="104" t="s">
        <v>5</v>
      </c>
      <c r="B11" s="105" t="s">
        <v>24</v>
      </c>
      <c r="C11" s="106" t="s">
        <v>23</v>
      </c>
      <c r="D11" s="38">
        <f>D12+D13+D14+D15+D16+D17</f>
        <v>39189</v>
      </c>
      <c r="E11" s="37">
        <f t="shared" ref="E11:T11" si="0">E12+E13</f>
        <v>4173</v>
      </c>
      <c r="F11" s="37">
        <f t="shared" si="0"/>
        <v>3977</v>
      </c>
      <c r="G11" s="37">
        <f t="shared" si="0"/>
        <v>2730</v>
      </c>
      <c r="H11" s="37">
        <f t="shared" si="0"/>
        <v>1261</v>
      </c>
      <c r="I11" s="37">
        <f t="shared" si="0"/>
        <v>2179</v>
      </c>
      <c r="J11" s="37">
        <f t="shared" si="0"/>
        <v>3175</v>
      </c>
      <c r="K11" s="37">
        <f t="shared" si="0"/>
        <v>3157</v>
      </c>
      <c r="L11" s="37">
        <f t="shared" si="0"/>
        <v>3016</v>
      </c>
      <c r="M11" s="37">
        <f t="shared" si="0"/>
        <v>0</v>
      </c>
      <c r="N11" s="37">
        <f t="shared" si="0"/>
        <v>0</v>
      </c>
      <c r="O11" s="37">
        <f t="shared" si="0"/>
        <v>0</v>
      </c>
      <c r="P11" s="37">
        <f t="shared" si="0"/>
        <v>0</v>
      </c>
      <c r="Q11" s="37">
        <f t="shared" si="0"/>
        <v>3140</v>
      </c>
      <c r="R11" s="37">
        <f t="shared" si="0"/>
        <v>3568</v>
      </c>
      <c r="S11" s="37">
        <f t="shared" si="0"/>
        <v>3396</v>
      </c>
      <c r="T11" s="37">
        <f t="shared" si="0"/>
        <v>2829</v>
      </c>
      <c r="U11" s="36">
        <f>T11+S11+R11+Q11+L11+K11+J11+I11+H11+G11+F11+E11</f>
        <v>36601</v>
      </c>
      <c r="V11" s="38">
        <f>V12+V13+V14+V15+V16+V17</f>
        <v>39189</v>
      </c>
      <c r="W11" s="25">
        <f>U11/V11*100</f>
        <v>93.396106050167134</v>
      </c>
      <c r="X11" s="20"/>
    </row>
    <row r="12" spans="1:24" ht="57.75" customHeight="1" thickBot="1">
      <c r="A12" s="86" t="s">
        <v>6</v>
      </c>
      <c r="B12" s="105" t="s">
        <v>25</v>
      </c>
      <c r="C12" s="106" t="s">
        <v>26</v>
      </c>
      <c r="D12" s="39">
        <v>2400</v>
      </c>
      <c r="E12" s="8">
        <v>277</v>
      </c>
      <c r="F12" s="9">
        <v>208</v>
      </c>
      <c r="G12" s="9">
        <v>176</v>
      </c>
      <c r="H12" s="9">
        <v>148</v>
      </c>
      <c r="I12" s="9">
        <v>173</v>
      </c>
      <c r="J12" s="9">
        <v>235</v>
      </c>
      <c r="K12" s="9">
        <v>218</v>
      </c>
      <c r="L12" s="9">
        <v>207</v>
      </c>
      <c r="M12" s="9"/>
      <c r="N12" s="9"/>
      <c r="O12" s="9"/>
      <c r="P12" s="9"/>
      <c r="Q12" s="30">
        <v>222</v>
      </c>
      <c r="R12" s="30">
        <v>263</v>
      </c>
      <c r="S12" s="30">
        <f>221+23</f>
        <v>244</v>
      </c>
      <c r="T12" s="30">
        <v>225</v>
      </c>
      <c r="U12" s="36">
        <f t="shared" ref="U12:U17" si="1">T12+S12+R12+Q12+L12+K12+J12+I12+H12+G12+F12+E12</f>
        <v>2596</v>
      </c>
      <c r="V12" s="39">
        <v>2400</v>
      </c>
      <c r="W12" s="25">
        <f t="shared" ref="W12:W17" si="2">U12/V12*100</f>
        <v>108.16666666666667</v>
      </c>
    </row>
    <row r="13" spans="1:24" ht="47.25" customHeight="1" thickBot="1">
      <c r="A13" s="87"/>
      <c r="B13" s="105" t="s">
        <v>27</v>
      </c>
      <c r="C13" s="106" t="s">
        <v>28</v>
      </c>
      <c r="D13" s="39">
        <v>30239</v>
      </c>
      <c r="E13" s="10">
        <v>3896</v>
      </c>
      <c r="F13" s="11">
        <v>3769</v>
      </c>
      <c r="G13" s="11">
        <v>2554</v>
      </c>
      <c r="H13" s="11">
        <v>1113</v>
      </c>
      <c r="I13" s="11">
        <v>2006</v>
      </c>
      <c r="J13" s="11">
        <v>2940</v>
      </c>
      <c r="K13" s="11">
        <v>2939</v>
      </c>
      <c r="L13" s="11">
        <v>2809</v>
      </c>
      <c r="M13" s="11"/>
      <c r="N13" s="11"/>
      <c r="O13" s="11"/>
      <c r="P13" s="11"/>
      <c r="Q13" s="31">
        <v>2918</v>
      </c>
      <c r="R13" s="31">
        <v>3305</v>
      </c>
      <c r="S13" s="31">
        <f>3033+119</f>
        <v>3152</v>
      </c>
      <c r="T13" s="31">
        <v>2604</v>
      </c>
      <c r="U13" s="36">
        <f t="shared" si="1"/>
        <v>34005</v>
      </c>
      <c r="V13" s="39">
        <v>30239</v>
      </c>
      <c r="W13" s="25">
        <f t="shared" si="2"/>
        <v>112.45411554614901</v>
      </c>
    </row>
    <row r="14" spans="1:24" ht="61.5" customHeight="1" thickBot="1">
      <c r="A14" s="87"/>
      <c r="B14" s="105" t="s">
        <v>29</v>
      </c>
      <c r="C14" s="106" t="s">
        <v>30</v>
      </c>
      <c r="D14" s="39">
        <v>1960</v>
      </c>
      <c r="E14" s="10">
        <v>255</v>
      </c>
      <c r="F14" s="11">
        <v>279</v>
      </c>
      <c r="G14" s="11">
        <v>169</v>
      </c>
      <c r="H14" s="11">
        <v>0</v>
      </c>
      <c r="I14" s="11">
        <v>0</v>
      </c>
      <c r="J14" s="11">
        <v>2</v>
      </c>
      <c r="K14" s="11">
        <v>10</v>
      </c>
      <c r="L14" s="11">
        <v>1</v>
      </c>
      <c r="M14" s="11"/>
      <c r="N14" s="11"/>
      <c r="O14" s="11"/>
      <c r="P14" s="11"/>
      <c r="Q14" s="31">
        <v>54</v>
      </c>
      <c r="R14" s="31">
        <v>187</v>
      </c>
      <c r="S14" s="31">
        <v>209</v>
      </c>
      <c r="T14" s="31">
        <v>140</v>
      </c>
      <c r="U14" s="36">
        <f t="shared" si="1"/>
        <v>1306</v>
      </c>
      <c r="V14" s="39">
        <v>1960</v>
      </c>
      <c r="W14" s="25">
        <f t="shared" si="2"/>
        <v>66.632653061224488</v>
      </c>
    </row>
    <row r="15" spans="1:24" ht="49.5" customHeight="1" thickBot="1">
      <c r="A15" s="87"/>
      <c r="B15" s="105" t="s">
        <v>31</v>
      </c>
      <c r="C15" s="106" t="s">
        <v>32</v>
      </c>
      <c r="D15" s="39">
        <v>180</v>
      </c>
      <c r="E15" s="10">
        <v>0</v>
      </c>
      <c r="F15" s="11">
        <v>15</v>
      </c>
      <c r="G15" s="11">
        <v>28</v>
      </c>
      <c r="H15" s="11">
        <v>5</v>
      </c>
      <c r="I15" s="11">
        <v>27</v>
      </c>
      <c r="J15" s="11">
        <v>26</v>
      </c>
      <c r="K15" s="11">
        <v>24</v>
      </c>
      <c r="L15" s="11">
        <v>33</v>
      </c>
      <c r="M15" s="11"/>
      <c r="N15" s="11"/>
      <c r="O15" s="11"/>
      <c r="P15" s="11"/>
      <c r="Q15" s="31">
        <v>17</v>
      </c>
      <c r="R15" s="31">
        <v>30</v>
      </c>
      <c r="S15" s="31">
        <v>32</v>
      </c>
      <c r="T15" s="31">
        <v>14</v>
      </c>
      <c r="U15" s="36">
        <f t="shared" si="1"/>
        <v>251</v>
      </c>
      <c r="V15" s="39">
        <v>180</v>
      </c>
      <c r="W15" s="25">
        <f t="shared" si="2"/>
        <v>139.44444444444443</v>
      </c>
    </row>
    <row r="16" spans="1:24" ht="46.5" customHeight="1" thickBot="1">
      <c r="A16" s="87"/>
      <c r="B16" s="105" t="s">
        <v>33</v>
      </c>
      <c r="C16" s="106" t="s">
        <v>34</v>
      </c>
      <c r="D16" s="39">
        <v>2205</v>
      </c>
      <c r="E16" s="10">
        <v>285</v>
      </c>
      <c r="F16" s="11">
        <v>263</v>
      </c>
      <c r="G16" s="11">
        <v>79</v>
      </c>
      <c r="H16" s="11">
        <v>0</v>
      </c>
      <c r="I16" s="11">
        <v>62</v>
      </c>
      <c r="J16" s="11">
        <v>160</v>
      </c>
      <c r="K16" s="11">
        <v>80</v>
      </c>
      <c r="L16" s="11">
        <v>1</v>
      </c>
      <c r="M16" s="11"/>
      <c r="N16" s="11"/>
      <c r="O16" s="11"/>
      <c r="P16" s="11"/>
      <c r="Q16" s="31">
        <v>0</v>
      </c>
      <c r="R16" s="31">
        <v>513</v>
      </c>
      <c r="S16" s="31">
        <v>259</v>
      </c>
      <c r="T16" s="31">
        <v>158</v>
      </c>
      <c r="U16" s="36">
        <f t="shared" si="1"/>
        <v>1860</v>
      </c>
      <c r="V16" s="39">
        <v>2205</v>
      </c>
      <c r="W16" s="25">
        <f t="shared" si="2"/>
        <v>84.353741496598644</v>
      </c>
    </row>
    <row r="17" spans="1:23" ht="57" customHeight="1" thickBot="1">
      <c r="A17" s="88"/>
      <c r="B17" s="105" t="s">
        <v>35</v>
      </c>
      <c r="C17" s="106" t="s">
        <v>36</v>
      </c>
      <c r="D17" s="39">
        <v>2205</v>
      </c>
      <c r="E17" s="10">
        <v>431</v>
      </c>
      <c r="F17" s="11">
        <v>367</v>
      </c>
      <c r="G17" s="11">
        <v>107</v>
      </c>
      <c r="H17" s="11">
        <v>13</v>
      </c>
      <c r="I17" s="11">
        <v>122</v>
      </c>
      <c r="J17" s="11">
        <v>293</v>
      </c>
      <c r="K17" s="11">
        <v>348</v>
      </c>
      <c r="L17" s="11">
        <v>284</v>
      </c>
      <c r="M17" s="11"/>
      <c r="N17" s="11"/>
      <c r="O17" s="11"/>
      <c r="P17" s="11"/>
      <c r="Q17" s="31">
        <v>0</v>
      </c>
      <c r="R17" s="31">
        <v>2</v>
      </c>
      <c r="S17" s="31">
        <v>319</v>
      </c>
      <c r="T17" s="31">
        <v>238</v>
      </c>
      <c r="U17" s="36">
        <f t="shared" si="1"/>
        <v>2524</v>
      </c>
      <c r="V17" s="39">
        <v>2205</v>
      </c>
      <c r="W17" s="25">
        <f t="shared" si="2"/>
        <v>114.4671201814059</v>
      </c>
    </row>
    <row r="18" spans="1:23" ht="11.25" customHeight="1">
      <c r="A18" s="3"/>
      <c r="B18" s="4"/>
      <c r="C18" s="5"/>
      <c r="D18" s="6"/>
      <c r="U18" s="43"/>
      <c r="V18" s="35"/>
    </row>
    <row r="19" spans="1:23" ht="22.5" customHeight="1">
      <c r="A19" s="94"/>
      <c r="B19" s="94"/>
      <c r="C19" s="94"/>
      <c r="D19" s="93" t="s">
        <v>10</v>
      </c>
      <c r="E19" s="93"/>
      <c r="F19" s="93"/>
      <c r="G19" s="93"/>
      <c r="H19" s="93"/>
      <c r="I19" s="93"/>
      <c r="J19" s="93"/>
      <c r="K19" s="93"/>
      <c r="L19" s="93"/>
      <c r="M19" s="93"/>
      <c r="N19" s="93"/>
      <c r="O19" s="93"/>
      <c r="P19" s="93"/>
      <c r="Q19" s="93"/>
      <c r="R19" s="93"/>
      <c r="S19" s="93"/>
      <c r="T19" s="93"/>
      <c r="U19" s="93"/>
      <c r="V19" s="93"/>
      <c r="W19" s="93"/>
    </row>
    <row r="20" spans="1:23" ht="17.25" customHeight="1" thickBot="1">
      <c r="A20" s="97" t="s">
        <v>102</v>
      </c>
      <c r="B20" s="97"/>
      <c r="C20" s="97"/>
      <c r="D20" s="97"/>
      <c r="E20" s="96">
        <v>232971548.41999999</v>
      </c>
      <c r="F20" s="96"/>
      <c r="G20" s="96"/>
      <c r="H20" s="96"/>
      <c r="I20" s="96"/>
      <c r="J20" s="96"/>
      <c r="K20" s="96"/>
      <c r="L20" s="96"/>
      <c r="M20" s="96"/>
      <c r="N20" s="96"/>
      <c r="O20" s="96"/>
      <c r="P20" s="96"/>
      <c r="Q20" s="96"/>
      <c r="R20" s="96"/>
      <c r="S20" s="96"/>
      <c r="T20" s="96"/>
      <c r="U20" s="21"/>
      <c r="V20" s="21"/>
      <c r="W20" s="21"/>
    </row>
    <row r="21" spans="1:23" ht="15" customHeight="1">
      <c r="A21" s="49" t="s">
        <v>0</v>
      </c>
      <c r="B21" s="52" t="s">
        <v>1</v>
      </c>
      <c r="C21" s="47" t="s">
        <v>2</v>
      </c>
      <c r="D21" s="59" t="s">
        <v>18</v>
      </c>
      <c r="E21" s="64" t="s">
        <v>22</v>
      </c>
      <c r="F21" s="65"/>
      <c r="G21" s="65"/>
      <c r="H21" s="65"/>
      <c r="I21" s="65"/>
      <c r="J21" s="65"/>
      <c r="K21" s="65"/>
      <c r="L21" s="65"/>
      <c r="M21" s="65"/>
      <c r="N21" s="65"/>
      <c r="O21" s="65"/>
      <c r="P21" s="66"/>
      <c r="Q21" s="29"/>
      <c r="R21" s="29"/>
      <c r="S21" s="29"/>
      <c r="T21" s="29"/>
      <c r="U21" s="55" t="s">
        <v>19</v>
      </c>
      <c r="V21" s="56" t="s">
        <v>20</v>
      </c>
      <c r="W21" s="89" t="s">
        <v>21</v>
      </c>
    </row>
    <row r="22" spans="1:23" ht="15.75" customHeight="1">
      <c r="A22" s="50"/>
      <c r="B22" s="53"/>
      <c r="C22" s="53" t="s">
        <v>3</v>
      </c>
      <c r="D22" s="60"/>
      <c r="E22" s="58" t="s">
        <v>115</v>
      </c>
      <c r="F22" s="58" t="s">
        <v>116</v>
      </c>
      <c r="G22" s="58" t="s">
        <v>119</v>
      </c>
      <c r="H22" s="58" t="s">
        <v>117</v>
      </c>
      <c r="I22" s="58" t="s">
        <v>118</v>
      </c>
      <c r="J22" s="58" t="s">
        <v>120</v>
      </c>
      <c r="K22" s="58" t="s">
        <v>121</v>
      </c>
      <c r="L22" s="58" t="s">
        <v>122</v>
      </c>
      <c r="M22" s="58" t="s">
        <v>14</v>
      </c>
      <c r="N22" s="58" t="s">
        <v>15</v>
      </c>
      <c r="O22" s="58" t="s">
        <v>16</v>
      </c>
      <c r="P22" s="58" t="s">
        <v>17</v>
      </c>
      <c r="Q22" s="62" t="s">
        <v>104</v>
      </c>
      <c r="R22" s="62" t="s">
        <v>111</v>
      </c>
      <c r="S22" s="58" t="s">
        <v>112</v>
      </c>
      <c r="T22" s="62" t="s">
        <v>113</v>
      </c>
      <c r="U22" s="55"/>
      <c r="V22" s="56"/>
      <c r="W22" s="89"/>
    </row>
    <row r="23" spans="1:23" ht="15.75" customHeight="1" thickBot="1">
      <c r="A23" s="51"/>
      <c r="B23" s="54"/>
      <c r="C23" s="54"/>
      <c r="D23" s="61" t="s">
        <v>4</v>
      </c>
      <c r="E23" s="58"/>
      <c r="F23" s="58"/>
      <c r="G23" s="58"/>
      <c r="H23" s="58"/>
      <c r="I23" s="58"/>
      <c r="J23" s="58"/>
      <c r="K23" s="58"/>
      <c r="L23" s="58"/>
      <c r="M23" s="58"/>
      <c r="N23" s="58"/>
      <c r="O23" s="58"/>
      <c r="P23" s="58"/>
      <c r="Q23" s="63"/>
      <c r="R23" s="63"/>
      <c r="S23" s="58"/>
      <c r="T23" s="63"/>
      <c r="U23" s="55"/>
      <c r="V23" s="56"/>
      <c r="W23" s="89"/>
    </row>
    <row r="24" spans="1:23" ht="68.25" customHeight="1" thickBot="1">
      <c r="A24" s="104" t="s">
        <v>5</v>
      </c>
      <c r="B24" s="105" t="s">
        <v>37</v>
      </c>
      <c r="C24" s="106" t="s">
        <v>38</v>
      </c>
      <c r="D24" s="40">
        <f>D25+D26+D27+D28+D29+D30+D31+D32</f>
        <v>45848</v>
      </c>
      <c r="E24" s="14">
        <f>E25+E26+E27+E28+E29+E30+E31+E32</f>
        <v>5003</v>
      </c>
      <c r="F24" s="14">
        <f t="shared" ref="F24:R24" si="3">F25+F26+F27+F28+F29+F30+F31+F32</f>
        <v>5317</v>
      </c>
      <c r="G24" s="14">
        <f t="shared" si="3"/>
        <v>4630</v>
      </c>
      <c r="H24" s="14">
        <f t="shared" si="3"/>
        <v>2289</v>
      </c>
      <c r="I24" s="14">
        <f t="shared" si="3"/>
        <v>3744</v>
      </c>
      <c r="J24" s="14">
        <f t="shared" si="3"/>
        <v>3841</v>
      </c>
      <c r="K24" s="14">
        <f t="shared" si="3"/>
        <v>4462</v>
      </c>
      <c r="L24" s="14">
        <f t="shared" si="3"/>
        <v>4767</v>
      </c>
      <c r="M24" s="14">
        <f t="shared" si="3"/>
        <v>0</v>
      </c>
      <c r="N24" s="14">
        <f t="shared" si="3"/>
        <v>0</v>
      </c>
      <c r="O24" s="14">
        <f t="shared" si="3"/>
        <v>0</v>
      </c>
      <c r="P24" s="14">
        <f t="shared" si="3"/>
        <v>0</v>
      </c>
      <c r="Q24" s="14">
        <f t="shared" si="3"/>
        <v>5058</v>
      </c>
      <c r="R24" s="14">
        <f t="shared" si="3"/>
        <v>5289</v>
      </c>
      <c r="S24" s="14">
        <f>S25+S26+S27+S28+S29+S30+S31+S32</f>
        <v>5124</v>
      </c>
      <c r="T24" s="14">
        <f>T25+T26+T27+T28+T29+T30+T31+T32</f>
        <v>4825</v>
      </c>
      <c r="U24" s="36">
        <f t="shared" ref="U24:U32" si="4">T24+S24+R24+Q24+L24+K24+J24+I24+H24+G24+F24+E24</f>
        <v>54349</v>
      </c>
      <c r="V24" s="40">
        <f>V25+V26+V27+V28+V29+V30+V31+V32</f>
        <v>45848</v>
      </c>
      <c r="W24" s="25">
        <f>U24/V24*100</f>
        <v>118.5417030186704</v>
      </c>
    </row>
    <row r="25" spans="1:23" ht="46.5" customHeight="1" thickBot="1">
      <c r="A25" s="71" t="s">
        <v>6</v>
      </c>
      <c r="B25" s="105" t="s">
        <v>39</v>
      </c>
      <c r="C25" s="106" t="s">
        <v>40</v>
      </c>
      <c r="D25" s="40">
        <v>1518</v>
      </c>
      <c r="E25" s="15">
        <v>156</v>
      </c>
      <c r="F25" s="16">
        <v>171</v>
      </c>
      <c r="G25" s="16">
        <v>140</v>
      </c>
      <c r="H25" s="16">
        <v>62</v>
      </c>
      <c r="I25" s="16">
        <v>126</v>
      </c>
      <c r="J25" s="16">
        <v>121</v>
      </c>
      <c r="K25" s="16">
        <v>154</v>
      </c>
      <c r="L25" s="16">
        <v>142</v>
      </c>
      <c r="M25" s="16"/>
      <c r="N25" s="16"/>
      <c r="O25" s="16"/>
      <c r="P25" s="32"/>
      <c r="Q25" s="34">
        <v>169</v>
      </c>
      <c r="R25" s="15">
        <v>181</v>
      </c>
      <c r="S25" s="15">
        <v>179</v>
      </c>
      <c r="T25" s="15">
        <v>128</v>
      </c>
      <c r="U25" s="36">
        <f t="shared" si="4"/>
        <v>1729</v>
      </c>
      <c r="V25" s="40">
        <v>1518</v>
      </c>
      <c r="W25" s="25">
        <f t="shared" ref="W25:W32" si="5">U25/V25*100</f>
        <v>113.89986824769434</v>
      </c>
    </row>
    <row r="26" spans="1:23" ht="46.5" customHeight="1" thickBot="1">
      <c r="A26" s="72"/>
      <c r="B26" s="105" t="s">
        <v>41</v>
      </c>
      <c r="C26" s="106" t="s">
        <v>42</v>
      </c>
      <c r="D26" s="40">
        <v>2100</v>
      </c>
      <c r="E26" s="15">
        <v>192</v>
      </c>
      <c r="F26" s="16">
        <v>236</v>
      </c>
      <c r="G26" s="16">
        <v>191</v>
      </c>
      <c r="H26" s="16">
        <v>112</v>
      </c>
      <c r="I26" s="16">
        <v>200</v>
      </c>
      <c r="J26" s="16">
        <v>176</v>
      </c>
      <c r="K26" s="16">
        <v>204</v>
      </c>
      <c r="L26" s="16">
        <v>170</v>
      </c>
      <c r="M26" s="16"/>
      <c r="N26" s="16"/>
      <c r="O26" s="16"/>
      <c r="P26" s="32"/>
      <c r="Q26" s="34">
        <v>197</v>
      </c>
      <c r="R26" s="15">
        <v>208</v>
      </c>
      <c r="S26" s="15">
        <v>186</v>
      </c>
      <c r="T26" s="15">
        <v>169</v>
      </c>
      <c r="U26" s="36">
        <f t="shared" si="4"/>
        <v>2241</v>
      </c>
      <c r="V26" s="40">
        <v>2100</v>
      </c>
      <c r="W26" s="25">
        <f t="shared" si="5"/>
        <v>106.71428571428572</v>
      </c>
    </row>
    <row r="27" spans="1:23" ht="48" customHeight="1" thickBot="1">
      <c r="A27" s="72"/>
      <c r="B27" s="105" t="s">
        <v>43</v>
      </c>
      <c r="C27" s="106" t="s">
        <v>44</v>
      </c>
      <c r="D27" s="40">
        <v>19871</v>
      </c>
      <c r="E27" s="15">
        <v>2384</v>
      </c>
      <c r="F27" s="16">
        <v>2695</v>
      </c>
      <c r="G27" s="16">
        <v>1989</v>
      </c>
      <c r="H27" s="16">
        <v>830</v>
      </c>
      <c r="I27" s="16">
        <v>1829</v>
      </c>
      <c r="J27" s="16">
        <v>1243</v>
      </c>
      <c r="K27" s="16">
        <v>1496</v>
      </c>
      <c r="L27" s="16">
        <v>2005</v>
      </c>
      <c r="M27" s="16"/>
      <c r="N27" s="16"/>
      <c r="O27" s="16"/>
      <c r="P27" s="32"/>
      <c r="Q27" s="34">
        <v>2318</v>
      </c>
      <c r="R27" s="15">
        <v>2197</v>
      </c>
      <c r="S27" s="15">
        <v>2102</v>
      </c>
      <c r="T27" s="15">
        <v>1600</v>
      </c>
      <c r="U27" s="36">
        <f t="shared" si="4"/>
        <v>22688</v>
      </c>
      <c r="V27" s="40">
        <v>19871</v>
      </c>
      <c r="W27" s="25">
        <f t="shared" si="5"/>
        <v>114.17643802526294</v>
      </c>
    </row>
    <row r="28" spans="1:23" ht="51" customHeight="1" thickBot="1">
      <c r="A28" s="72"/>
      <c r="B28" s="105" t="s">
        <v>45</v>
      </c>
      <c r="C28" s="106" t="s">
        <v>46</v>
      </c>
      <c r="D28" s="40">
        <v>8075</v>
      </c>
      <c r="E28" s="17">
        <v>892</v>
      </c>
      <c r="F28" s="18">
        <v>825</v>
      </c>
      <c r="G28" s="18">
        <v>758</v>
      </c>
      <c r="H28" s="18">
        <v>536</v>
      </c>
      <c r="I28" s="18">
        <v>665</v>
      </c>
      <c r="J28" s="18">
        <v>737</v>
      </c>
      <c r="K28" s="18">
        <v>815</v>
      </c>
      <c r="L28" s="18">
        <v>749</v>
      </c>
      <c r="M28" s="18"/>
      <c r="N28" s="18"/>
      <c r="O28" s="18"/>
      <c r="P28" s="33"/>
      <c r="Q28" s="34">
        <v>585</v>
      </c>
      <c r="R28" s="15">
        <v>922</v>
      </c>
      <c r="S28" s="15">
        <v>851</v>
      </c>
      <c r="T28" s="15">
        <v>1112</v>
      </c>
      <c r="U28" s="36">
        <f t="shared" si="4"/>
        <v>9447</v>
      </c>
      <c r="V28" s="40">
        <v>8075</v>
      </c>
      <c r="W28" s="25">
        <f t="shared" si="5"/>
        <v>116.9907120743034</v>
      </c>
    </row>
    <row r="29" spans="1:23" ht="50.25" customHeight="1" thickBot="1">
      <c r="A29" s="72"/>
      <c r="B29" s="105" t="s">
        <v>93</v>
      </c>
      <c r="C29" s="106" t="s">
        <v>47</v>
      </c>
      <c r="D29" s="40">
        <v>84</v>
      </c>
      <c r="E29" s="17">
        <v>13</v>
      </c>
      <c r="F29" s="18">
        <v>9</v>
      </c>
      <c r="G29" s="18">
        <v>4</v>
      </c>
      <c r="H29" s="18">
        <v>0</v>
      </c>
      <c r="I29" s="18">
        <v>0</v>
      </c>
      <c r="J29" s="18">
        <v>0</v>
      </c>
      <c r="K29" s="18">
        <v>2</v>
      </c>
      <c r="L29" s="18">
        <v>0</v>
      </c>
      <c r="M29" s="18"/>
      <c r="N29" s="18"/>
      <c r="O29" s="18"/>
      <c r="P29" s="33"/>
      <c r="Q29" s="34">
        <v>0</v>
      </c>
      <c r="R29" s="15">
        <v>2</v>
      </c>
      <c r="S29" s="15">
        <v>6</v>
      </c>
      <c r="T29" s="15">
        <v>10</v>
      </c>
      <c r="U29" s="36">
        <f t="shared" si="4"/>
        <v>46</v>
      </c>
      <c r="V29" s="40">
        <v>84</v>
      </c>
      <c r="W29" s="25">
        <f t="shared" si="5"/>
        <v>54.761904761904766</v>
      </c>
    </row>
    <row r="30" spans="1:23" ht="51.75" customHeight="1" thickBot="1">
      <c r="A30" s="72"/>
      <c r="B30" s="105" t="s">
        <v>48</v>
      </c>
      <c r="C30" s="106" t="s">
        <v>49</v>
      </c>
      <c r="D30" s="40">
        <v>2500</v>
      </c>
      <c r="E30" s="17">
        <v>226</v>
      </c>
      <c r="F30" s="18">
        <v>179</v>
      </c>
      <c r="G30" s="18">
        <v>228</v>
      </c>
      <c r="H30" s="18">
        <v>176</v>
      </c>
      <c r="I30" s="18">
        <v>199</v>
      </c>
      <c r="J30" s="18">
        <v>193</v>
      </c>
      <c r="K30" s="18">
        <v>232</v>
      </c>
      <c r="L30" s="18">
        <v>214</v>
      </c>
      <c r="M30" s="18"/>
      <c r="N30" s="18"/>
      <c r="O30" s="18"/>
      <c r="P30" s="33"/>
      <c r="Q30" s="34">
        <v>214</v>
      </c>
      <c r="R30" s="15">
        <v>276</v>
      </c>
      <c r="S30" s="15">
        <v>200</v>
      </c>
      <c r="T30" s="15">
        <v>159</v>
      </c>
      <c r="U30" s="36">
        <f t="shared" si="4"/>
        <v>2496</v>
      </c>
      <c r="V30" s="40">
        <v>2500</v>
      </c>
      <c r="W30" s="25">
        <f t="shared" si="5"/>
        <v>99.839999999999989</v>
      </c>
    </row>
    <row r="31" spans="1:23" ht="42" customHeight="1" thickBot="1">
      <c r="A31" s="72"/>
      <c r="B31" s="105" t="s">
        <v>50</v>
      </c>
      <c r="C31" s="106" t="s">
        <v>51</v>
      </c>
      <c r="D31" s="40">
        <v>6200</v>
      </c>
      <c r="E31" s="17">
        <v>621</v>
      </c>
      <c r="F31" s="18">
        <v>624</v>
      </c>
      <c r="G31" s="18">
        <v>626</v>
      </c>
      <c r="H31" s="18">
        <v>549</v>
      </c>
      <c r="I31" s="18">
        <v>475</v>
      </c>
      <c r="J31" s="18">
        <v>742</v>
      </c>
      <c r="K31" s="18">
        <v>736</v>
      </c>
      <c r="L31" s="18">
        <v>637</v>
      </c>
      <c r="M31" s="18"/>
      <c r="N31" s="18"/>
      <c r="O31" s="18"/>
      <c r="P31" s="33"/>
      <c r="Q31" s="34">
        <v>723</v>
      </c>
      <c r="R31" s="15">
        <v>786</v>
      </c>
      <c r="S31" s="15">
        <v>664</v>
      </c>
      <c r="T31" s="15">
        <v>711</v>
      </c>
      <c r="U31" s="36">
        <f t="shared" si="4"/>
        <v>7894</v>
      </c>
      <c r="V31" s="40">
        <v>6200</v>
      </c>
      <c r="W31" s="25">
        <f t="shared" si="5"/>
        <v>127.32258064516128</v>
      </c>
    </row>
    <row r="32" spans="1:23" ht="50.25" customHeight="1" thickBot="1">
      <c r="A32" s="73"/>
      <c r="B32" s="105" t="s">
        <v>52</v>
      </c>
      <c r="C32" s="106" t="s">
        <v>53</v>
      </c>
      <c r="D32" s="40">
        <v>5500</v>
      </c>
      <c r="E32" s="17">
        <v>519</v>
      </c>
      <c r="F32" s="18">
        <v>578</v>
      </c>
      <c r="G32" s="18">
        <v>694</v>
      </c>
      <c r="H32" s="18">
        <v>24</v>
      </c>
      <c r="I32" s="18">
        <v>250</v>
      </c>
      <c r="J32" s="18">
        <v>629</v>
      </c>
      <c r="K32" s="18">
        <v>823</v>
      </c>
      <c r="L32" s="18">
        <v>850</v>
      </c>
      <c r="M32" s="18"/>
      <c r="N32" s="18"/>
      <c r="O32" s="18"/>
      <c r="P32" s="33"/>
      <c r="Q32" s="34">
        <v>852</v>
      </c>
      <c r="R32" s="15">
        <v>717</v>
      </c>
      <c r="S32" s="15">
        <v>936</v>
      </c>
      <c r="T32" s="15">
        <v>936</v>
      </c>
      <c r="U32" s="36">
        <f t="shared" si="4"/>
        <v>7808</v>
      </c>
      <c r="V32" s="40">
        <v>5500</v>
      </c>
      <c r="W32" s="25">
        <f t="shared" si="5"/>
        <v>141.96363636363637</v>
      </c>
    </row>
    <row r="33" spans="1:23">
      <c r="A33" s="2"/>
      <c r="B33" s="2"/>
      <c r="C33" s="2"/>
      <c r="D33" s="2"/>
    </row>
    <row r="34" spans="1:23" ht="24" customHeight="1">
      <c r="A34" s="94"/>
      <c r="B34" s="94"/>
      <c r="C34" s="94"/>
      <c r="D34" s="93" t="s">
        <v>13</v>
      </c>
      <c r="E34" s="93"/>
      <c r="F34" s="93"/>
      <c r="G34" s="93"/>
      <c r="H34" s="93"/>
      <c r="I34" s="93"/>
      <c r="J34" s="93"/>
      <c r="K34" s="93"/>
      <c r="L34" s="93"/>
      <c r="M34" s="93"/>
      <c r="N34" s="93"/>
      <c r="O34" s="93"/>
      <c r="P34" s="93"/>
      <c r="Q34" s="93"/>
      <c r="R34" s="93"/>
      <c r="S34" s="93"/>
      <c r="T34" s="93"/>
      <c r="U34" s="93"/>
      <c r="V34" s="93"/>
      <c r="W34" s="93"/>
    </row>
    <row r="35" spans="1:23" ht="13.5" customHeight="1" thickBot="1">
      <c r="A35" s="97" t="s">
        <v>102</v>
      </c>
      <c r="B35" s="97"/>
      <c r="C35" s="97"/>
      <c r="D35" s="97"/>
      <c r="E35" s="96">
        <v>5718218.8099999996</v>
      </c>
      <c r="F35" s="96"/>
      <c r="G35" s="96"/>
      <c r="H35" s="96"/>
      <c r="I35" s="96"/>
      <c r="J35" s="96"/>
      <c r="K35" s="96"/>
      <c r="L35" s="96"/>
      <c r="M35" s="96"/>
      <c r="N35" s="96"/>
      <c r="O35" s="96"/>
      <c r="P35" s="96"/>
      <c r="Q35" s="96"/>
      <c r="R35" s="96"/>
      <c r="S35" s="96"/>
      <c r="T35" s="96"/>
      <c r="U35" s="21"/>
      <c r="V35" s="21"/>
      <c r="W35" s="21"/>
    </row>
    <row r="36" spans="1:23" ht="15" customHeight="1">
      <c r="A36" s="49" t="s">
        <v>0</v>
      </c>
      <c r="B36" s="52" t="s">
        <v>1</v>
      </c>
      <c r="C36" s="47" t="s">
        <v>2</v>
      </c>
      <c r="D36" s="59" t="s">
        <v>18</v>
      </c>
      <c r="E36" s="64" t="s">
        <v>22</v>
      </c>
      <c r="F36" s="65"/>
      <c r="G36" s="65"/>
      <c r="H36" s="65"/>
      <c r="I36" s="65"/>
      <c r="J36" s="65"/>
      <c r="K36" s="65"/>
      <c r="L36" s="65"/>
      <c r="M36" s="65"/>
      <c r="N36" s="65"/>
      <c r="O36" s="65"/>
      <c r="P36" s="66"/>
      <c r="Q36" s="29"/>
      <c r="R36" s="29"/>
      <c r="S36" s="29"/>
      <c r="T36" s="29"/>
      <c r="U36" s="55" t="s">
        <v>19</v>
      </c>
      <c r="V36" s="56" t="s">
        <v>20</v>
      </c>
      <c r="W36" s="89" t="s">
        <v>21</v>
      </c>
    </row>
    <row r="37" spans="1:23" ht="15" customHeight="1">
      <c r="A37" s="50"/>
      <c r="B37" s="53"/>
      <c r="C37" s="53" t="s">
        <v>3</v>
      </c>
      <c r="D37" s="60"/>
      <c r="E37" s="58" t="s">
        <v>115</v>
      </c>
      <c r="F37" s="58" t="s">
        <v>116</v>
      </c>
      <c r="G37" s="58" t="s">
        <v>119</v>
      </c>
      <c r="H37" s="58" t="s">
        <v>117</v>
      </c>
      <c r="I37" s="58" t="s">
        <v>118</v>
      </c>
      <c r="J37" s="58" t="s">
        <v>120</v>
      </c>
      <c r="K37" s="58" t="s">
        <v>121</v>
      </c>
      <c r="L37" s="58" t="s">
        <v>122</v>
      </c>
      <c r="M37" s="58" t="s">
        <v>14</v>
      </c>
      <c r="N37" s="58" t="s">
        <v>15</v>
      </c>
      <c r="O37" s="58" t="s">
        <v>16</v>
      </c>
      <c r="P37" s="58" t="s">
        <v>17</v>
      </c>
      <c r="Q37" s="62" t="s">
        <v>104</v>
      </c>
      <c r="R37" s="62" t="s">
        <v>111</v>
      </c>
      <c r="S37" s="58" t="s">
        <v>112</v>
      </c>
      <c r="T37" s="62" t="s">
        <v>113</v>
      </c>
      <c r="U37" s="55"/>
      <c r="V37" s="56"/>
      <c r="W37" s="89"/>
    </row>
    <row r="38" spans="1:23" ht="15.75" customHeight="1" thickBot="1">
      <c r="A38" s="51"/>
      <c r="B38" s="54"/>
      <c r="C38" s="54"/>
      <c r="D38" s="61" t="s">
        <v>4</v>
      </c>
      <c r="E38" s="58"/>
      <c r="F38" s="58"/>
      <c r="G38" s="58"/>
      <c r="H38" s="58"/>
      <c r="I38" s="58"/>
      <c r="J38" s="58"/>
      <c r="K38" s="58"/>
      <c r="L38" s="58"/>
      <c r="M38" s="58"/>
      <c r="N38" s="58"/>
      <c r="O38" s="58"/>
      <c r="P38" s="58"/>
      <c r="Q38" s="63"/>
      <c r="R38" s="63"/>
      <c r="S38" s="58"/>
      <c r="T38" s="63"/>
      <c r="U38" s="55"/>
      <c r="V38" s="56"/>
      <c r="W38" s="89"/>
    </row>
    <row r="39" spans="1:23" ht="102.75" customHeight="1" thickBot="1">
      <c r="A39" s="44" t="s">
        <v>5</v>
      </c>
      <c r="B39" s="105" t="s">
        <v>54</v>
      </c>
      <c r="C39" s="106" t="s">
        <v>55</v>
      </c>
      <c r="D39" s="41">
        <f>D40+D41+D42+D43+D44</f>
        <v>8114</v>
      </c>
      <c r="E39" s="19">
        <f>E40+E41+E42+E43+E44</f>
        <v>871</v>
      </c>
      <c r="F39" s="19">
        <f t="shared" ref="F39:R39" si="6">F40+F41+F42+F43+F44</f>
        <v>958</v>
      </c>
      <c r="G39" s="19">
        <f t="shared" si="6"/>
        <v>660</v>
      </c>
      <c r="H39" s="19">
        <f t="shared" si="6"/>
        <v>313</v>
      </c>
      <c r="I39" s="19">
        <f t="shared" si="6"/>
        <v>515</v>
      </c>
      <c r="J39" s="19">
        <f t="shared" si="6"/>
        <v>717</v>
      </c>
      <c r="K39" s="19">
        <f t="shared" si="6"/>
        <v>834</v>
      </c>
      <c r="L39" s="19">
        <f t="shared" si="6"/>
        <v>888</v>
      </c>
      <c r="M39" s="19">
        <f t="shared" si="6"/>
        <v>0</v>
      </c>
      <c r="N39" s="19">
        <f t="shared" si="6"/>
        <v>0</v>
      </c>
      <c r="O39" s="19">
        <f t="shared" si="6"/>
        <v>0</v>
      </c>
      <c r="P39" s="19">
        <f t="shared" si="6"/>
        <v>0</v>
      </c>
      <c r="Q39" s="19">
        <f t="shared" si="6"/>
        <v>925</v>
      </c>
      <c r="R39" s="19">
        <f t="shared" si="6"/>
        <v>955</v>
      </c>
      <c r="S39" s="19">
        <f>S40+S41+S42+S43+S44</f>
        <v>792</v>
      </c>
      <c r="T39" s="19">
        <f>T40+T41+T42+T43+T44</f>
        <v>556</v>
      </c>
      <c r="U39" s="36">
        <f t="shared" ref="U39:U44" si="7">T39+S39+R39+Q39+L39+K39+J39+I39+H39+G39+F39+E39</f>
        <v>8984</v>
      </c>
      <c r="V39" s="41">
        <f>V40+V41+V42+V43+V44</f>
        <v>8114</v>
      </c>
      <c r="W39" s="24">
        <f>U39/V39*100</f>
        <v>110.7222085284693</v>
      </c>
    </row>
    <row r="40" spans="1:23" ht="54.75" customHeight="1" thickBot="1">
      <c r="A40" s="74" t="s">
        <v>6</v>
      </c>
      <c r="B40" s="105" t="s">
        <v>56</v>
      </c>
      <c r="C40" s="106" t="s">
        <v>57</v>
      </c>
      <c r="D40" s="41">
        <v>600</v>
      </c>
      <c r="E40" s="12">
        <v>60</v>
      </c>
      <c r="F40" s="12">
        <v>77</v>
      </c>
      <c r="G40" s="12">
        <v>50</v>
      </c>
      <c r="H40" s="12">
        <v>31</v>
      </c>
      <c r="I40" s="12">
        <v>24</v>
      </c>
      <c r="J40" s="12">
        <v>57</v>
      </c>
      <c r="K40" s="12">
        <v>70</v>
      </c>
      <c r="L40" s="11">
        <v>68</v>
      </c>
      <c r="M40" s="11"/>
      <c r="N40" s="11"/>
      <c r="O40" s="11"/>
      <c r="P40" s="11"/>
      <c r="Q40" s="11">
        <v>87</v>
      </c>
      <c r="R40" s="31">
        <v>77</v>
      </c>
      <c r="S40" s="31">
        <v>72</v>
      </c>
      <c r="T40" s="31">
        <v>93</v>
      </c>
      <c r="U40" s="36">
        <f t="shared" si="7"/>
        <v>766</v>
      </c>
      <c r="V40" s="41">
        <v>600</v>
      </c>
      <c r="W40" s="24">
        <f t="shared" ref="W40:W44" si="8">U40/V40*100</f>
        <v>127.66666666666666</v>
      </c>
    </row>
    <row r="41" spans="1:23" ht="69" customHeight="1" thickBot="1">
      <c r="A41" s="75"/>
      <c r="B41" s="105" t="s">
        <v>58</v>
      </c>
      <c r="C41" s="106" t="s">
        <v>59</v>
      </c>
      <c r="D41" s="41">
        <v>940</v>
      </c>
      <c r="E41" s="12">
        <v>58</v>
      </c>
      <c r="F41" s="13">
        <v>95</v>
      </c>
      <c r="G41" s="13">
        <v>105</v>
      </c>
      <c r="H41" s="13">
        <v>60</v>
      </c>
      <c r="I41" s="13">
        <v>82</v>
      </c>
      <c r="J41" s="13">
        <v>76</v>
      </c>
      <c r="K41" s="13">
        <v>136</v>
      </c>
      <c r="L41" s="11">
        <v>72</v>
      </c>
      <c r="M41" s="11"/>
      <c r="N41" s="11"/>
      <c r="O41" s="11"/>
      <c r="P41" s="11"/>
      <c r="Q41" s="11">
        <v>159</v>
      </c>
      <c r="R41" s="31">
        <v>156</v>
      </c>
      <c r="S41" s="31">
        <v>38</v>
      </c>
      <c r="T41" s="31">
        <v>100</v>
      </c>
      <c r="U41" s="36">
        <f t="shared" si="7"/>
        <v>1137</v>
      </c>
      <c r="V41" s="41">
        <v>940</v>
      </c>
      <c r="W41" s="24">
        <f t="shared" si="8"/>
        <v>120.95744680851064</v>
      </c>
    </row>
    <row r="42" spans="1:23" ht="59.25" customHeight="1" thickBot="1">
      <c r="A42" s="75"/>
      <c r="B42" s="105" t="s">
        <v>60</v>
      </c>
      <c r="C42" s="106" t="s">
        <v>61</v>
      </c>
      <c r="D42" s="41">
        <v>1700</v>
      </c>
      <c r="E42" s="12">
        <v>76</v>
      </c>
      <c r="F42" s="13">
        <v>150</v>
      </c>
      <c r="G42" s="13">
        <v>121</v>
      </c>
      <c r="H42" s="13">
        <v>66</v>
      </c>
      <c r="I42" s="13">
        <v>143</v>
      </c>
      <c r="J42" s="13">
        <v>135</v>
      </c>
      <c r="K42" s="13">
        <v>146</v>
      </c>
      <c r="L42" s="11">
        <v>195</v>
      </c>
      <c r="M42" s="11"/>
      <c r="N42" s="11"/>
      <c r="O42" s="11"/>
      <c r="P42" s="11"/>
      <c r="Q42" s="11">
        <v>184</v>
      </c>
      <c r="R42" s="31">
        <v>184</v>
      </c>
      <c r="S42" s="31">
        <v>166</v>
      </c>
      <c r="T42" s="31">
        <v>2</v>
      </c>
      <c r="U42" s="36">
        <f t="shared" si="7"/>
        <v>1568</v>
      </c>
      <c r="V42" s="41">
        <v>1700</v>
      </c>
      <c r="W42" s="24">
        <f t="shared" si="8"/>
        <v>92.235294117647058</v>
      </c>
    </row>
    <row r="43" spans="1:23" ht="59.25" customHeight="1" thickBot="1">
      <c r="A43" s="75"/>
      <c r="B43" s="105" t="s">
        <v>62</v>
      </c>
      <c r="C43" s="106" t="s">
        <v>63</v>
      </c>
      <c r="D43" s="41">
        <v>4674</v>
      </c>
      <c r="E43" s="12">
        <v>629</v>
      </c>
      <c r="F43" s="13">
        <v>585</v>
      </c>
      <c r="G43" s="13">
        <v>354</v>
      </c>
      <c r="H43" s="13">
        <v>156</v>
      </c>
      <c r="I43" s="13">
        <v>266</v>
      </c>
      <c r="J43" s="13">
        <v>449</v>
      </c>
      <c r="K43" s="13">
        <v>482</v>
      </c>
      <c r="L43" s="11">
        <v>553</v>
      </c>
      <c r="M43" s="11"/>
      <c r="N43" s="11"/>
      <c r="O43" s="11"/>
      <c r="P43" s="11"/>
      <c r="Q43" s="11">
        <v>495</v>
      </c>
      <c r="R43" s="31">
        <v>538</v>
      </c>
      <c r="S43" s="31">
        <v>516</v>
      </c>
      <c r="T43" s="31">
        <v>361</v>
      </c>
      <c r="U43" s="36">
        <f t="shared" si="7"/>
        <v>5384</v>
      </c>
      <c r="V43" s="41">
        <v>4674</v>
      </c>
      <c r="W43" s="24">
        <f t="shared" si="8"/>
        <v>115.19041506204535</v>
      </c>
    </row>
    <row r="44" spans="1:23" ht="127.5" customHeight="1" thickBot="1">
      <c r="A44" s="77"/>
      <c r="B44" s="105" t="s">
        <v>64</v>
      </c>
      <c r="C44" s="106" t="s">
        <v>65</v>
      </c>
      <c r="D44" s="41">
        <v>200</v>
      </c>
      <c r="E44" s="12">
        <v>48</v>
      </c>
      <c r="F44" s="13">
        <v>51</v>
      </c>
      <c r="G44" s="13">
        <v>30</v>
      </c>
      <c r="H44" s="13">
        <v>0</v>
      </c>
      <c r="I44" s="13">
        <v>0</v>
      </c>
      <c r="J44" s="13">
        <v>0</v>
      </c>
      <c r="K44" s="13">
        <v>0</v>
      </c>
      <c r="L44" s="11">
        <v>0</v>
      </c>
      <c r="M44" s="11"/>
      <c r="N44" s="11"/>
      <c r="O44" s="11"/>
      <c r="P44" s="11"/>
      <c r="Q44" s="11">
        <v>0</v>
      </c>
      <c r="R44" s="31">
        <v>0</v>
      </c>
      <c r="S44" s="31">
        <v>0</v>
      </c>
      <c r="T44" s="31">
        <v>0</v>
      </c>
      <c r="U44" s="36">
        <f t="shared" si="7"/>
        <v>129</v>
      </c>
      <c r="V44" s="41">
        <v>200</v>
      </c>
      <c r="W44" s="24">
        <f t="shared" si="8"/>
        <v>64.5</v>
      </c>
    </row>
    <row r="45" spans="1:23">
      <c r="A45" s="2"/>
      <c r="B45" s="2"/>
      <c r="C45" s="2"/>
      <c r="D45" s="2"/>
    </row>
    <row r="46" spans="1:23">
      <c r="A46" s="2"/>
      <c r="B46" s="2"/>
      <c r="C46" s="2"/>
      <c r="D46" s="2"/>
    </row>
    <row r="47" spans="1:23" ht="22.5" customHeight="1">
      <c r="A47" s="94"/>
      <c r="B47" s="94"/>
      <c r="C47" s="94"/>
      <c r="D47" s="93" t="s">
        <v>12</v>
      </c>
      <c r="E47" s="93"/>
      <c r="F47" s="93"/>
      <c r="G47" s="93"/>
      <c r="H47" s="93"/>
      <c r="I47" s="93"/>
      <c r="J47" s="93"/>
      <c r="K47" s="93"/>
      <c r="L47" s="93"/>
      <c r="M47" s="93"/>
      <c r="N47" s="93"/>
      <c r="O47" s="93"/>
      <c r="P47" s="93"/>
      <c r="Q47" s="93"/>
      <c r="R47" s="93"/>
      <c r="S47" s="93"/>
      <c r="T47" s="93"/>
      <c r="U47" s="93"/>
      <c r="V47" s="93"/>
      <c r="W47" s="93"/>
    </row>
    <row r="48" spans="1:23" ht="13.5" customHeight="1" thickBot="1">
      <c r="A48" s="97" t="s">
        <v>102</v>
      </c>
      <c r="B48" s="97"/>
      <c r="C48" s="97"/>
      <c r="D48" s="97"/>
      <c r="E48" s="96">
        <v>3903656.68</v>
      </c>
      <c r="F48" s="96"/>
      <c r="G48" s="96"/>
      <c r="H48" s="96"/>
      <c r="I48" s="96"/>
      <c r="J48" s="96"/>
      <c r="K48" s="96"/>
      <c r="L48" s="96"/>
      <c r="M48" s="96"/>
      <c r="N48" s="96"/>
      <c r="O48" s="96"/>
      <c r="P48" s="96"/>
      <c r="Q48" s="96"/>
      <c r="R48" s="96"/>
      <c r="S48" s="96"/>
      <c r="T48" s="96"/>
      <c r="U48" s="21"/>
      <c r="V48" s="21"/>
      <c r="W48" s="21"/>
    </row>
    <row r="49" spans="1:23" ht="15" customHeight="1">
      <c r="A49" s="49" t="s">
        <v>0</v>
      </c>
      <c r="B49" s="52" t="s">
        <v>1</v>
      </c>
      <c r="C49" s="47" t="s">
        <v>2</v>
      </c>
      <c r="D49" s="59" t="s">
        <v>18</v>
      </c>
      <c r="E49" s="64" t="s">
        <v>22</v>
      </c>
      <c r="F49" s="65"/>
      <c r="G49" s="65"/>
      <c r="H49" s="65"/>
      <c r="I49" s="65"/>
      <c r="J49" s="65"/>
      <c r="K49" s="65"/>
      <c r="L49" s="65"/>
      <c r="M49" s="65"/>
      <c r="N49" s="65"/>
      <c r="O49" s="65"/>
      <c r="P49" s="66"/>
      <c r="Q49" s="29"/>
      <c r="R49" s="29"/>
      <c r="S49" s="29"/>
      <c r="T49" s="29"/>
      <c r="U49" s="55" t="s">
        <v>19</v>
      </c>
      <c r="V49" s="56" t="s">
        <v>20</v>
      </c>
      <c r="W49" s="103" t="s">
        <v>21</v>
      </c>
    </row>
    <row r="50" spans="1:23" ht="15" customHeight="1">
      <c r="A50" s="50"/>
      <c r="B50" s="53"/>
      <c r="C50" s="53" t="s">
        <v>3</v>
      </c>
      <c r="D50" s="60"/>
      <c r="E50" s="58" t="s">
        <v>115</v>
      </c>
      <c r="F50" s="58" t="s">
        <v>116</v>
      </c>
      <c r="G50" s="58" t="s">
        <v>119</v>
      </c>
      <c r="H50" s="58" t="s">
        <v>117</v>
      </c>
      <c r="I50" s="58" t="s">
        <v>118</v>
      </c>
      <c r="J50" s="58" t="s">
        <v>120</v>
      </c>
      <c r="K50" s="58" t="s">
        <v>121</v>
      </c>
      <c r="L50" s="58" t="s">
        <v>122</v>
      </c>
      <c r="M50" s="58" t="s">
        <v>14</v>
      </c>
      <c r="N50" s="58" t="s">
        <v>15</v>
      </c>
      <c r="O50" s="58" t="s">
        <v>16</v>
      </c>
      <c r="P50" s="58" t="s">
        <v>17</v>
      </c>
      <c r="Q50" s="62" t="s">
        <v>104</v>
      </c>
      <c r="R50" s="62" t="s">
        <v>111</v>
      </c>
      <c r="S50" s="58" t="s">
        <v>112</v>
      </c>
      <c r="T50" s="62" t="s">
        <v>113</v>
      </c>
      <c r="U50" s="55"/>
      <c r="V50" s="56"/>
      <c r="W50" s="103"/>
    </row>
    <row r="51" spans="1:23" ht="15.75" customHeight="1" thickBot="1">
      <c r="A51" s="51"/>
      <c r="B51" s="54"/>
      <c r="C51" s="54"/>
      <c r="D51" s="61" t="s">
        <v>4</v>
      </c>
      <c r="E51" s="58"/>
      <c r="F51" s="58"/>
      <c r="G51" s="58"/>
      <c r="H51" s="58"/>
      <c r="I51" s="58"/>
      <c r="J51" s="58"/>
      <c r="K51" s="58"/>
      <c r="L51" s="58"/>
      <c r="M51" s="58"/>
      <c r="N51" s="58"/>
      <c r="O51" s="58"/>
      <c r="P51" s="58"/>
      <c r="Q51" s="63"/>
      <c r="R51" s="63"/>
      <c r="S51" s="58"/>
      <c r="T51" s="63"/>
      <c r="U51" s="55"/>
      <c r="V51" s="56"/>
      <c r="W51" s="103"/>
    </row>
    <row r="52" spans="1:23" ht="123.75" customHeight="1" thickBot="1">
      <c r="A52" s="45" t="s">
        <v>5</v>
      </c>
      <c r="B52" s="105" t="s">
        <v>66</v>
      </c>
      <c r="C52" s="106" t="s">
        <v>67</v>
      </c>
      <c r="D52" s="42">
        <f>D53+D54+D55+D56</f>
        <v>3518</v>
      </c>
      <c r="E52" s="12">
        <f>E53+E54+E55+E56</f>
        <v>73</v>
      </c>
      <c r="F52" s="12">
        <f t="shared" ref="F52:T52" si="9">F53+F54+F55+F56</f>
        <v>393</v>
      </c>
      <c r="G52" s="12">
        <f t="shared" si="9"/>
        <v>497</v>
      </c>
      <c r="H52" s="12">
        <f t="shared" si="9"/>
        <v>0</v>
      </c>
      <c r="I52" s="12">
        <f t="shared" si="9"/>
        <v>0</v>
      </c>
      <c r="J52" s="12">
        <f t="shared" si="9"/>
        <v>154</v>
      </c>
      <c r="K52" s="12">
        <f t="shared" si="9"/>
        <v>1104</v>
      </c>
      <c r="L52" s="12">
        <f t="shared" si="9"/>
        <v>528</v>
      </c>
      <c r="M52" s="12">
        <f t="shared" si="9"/>
        <v>0</v>
      </c>
      <c r="N52" s="12">
        <f t="shared" si="9"/>
        <v>0</v>
      </c>
      <c r="O52" s="12">
        <f t="shared" si="9"/>
        <v>0</v>
      </c>
      <c r="P52" s="12">
        <f t="shared" si="9"/>
        <v>0</v>
      </c>
      <c r="Q52" s="12">
        <f t="shared" si="9"/>
        <v>104</v>
      </c>
      <c r="R52" s="12">
        <f t="shared" si="9"/>
        <v>1356</v>
      </c>
      <c r="S52" s="12">
        <f t="shared" si="9"/>
        <v>0</v>
      </c>
      <c r="T52" s="12">
        <f t="shared" si="9"/>
        <v>93</v>
      </c>
      <c r="U52" s="36">
        <f t="shared" ref="U52:U56" si="10">T52+S52+R52+Q52+L52+K52+J52+I52+H52+G52+F52+E52</f>
        <v>4302</v>
      </c>
      <c r="V52" s="42">
        <f>V53+V54+V55+V56</f>
        <v>3518</v>
      </c>
      <c r="W52" s="23">
        <f>U52/V52*100</f>
        <v>122.28538942581011</v>
      </c>
    </row>
    <row r="53" spans="1:23" ht="59.25" customHeight="1" thickBot="1">
      <c r="A53" s="74" t="s">
        <v>6</v>
      </c>
      <c r="B53" s="105" t="s">
        <v>68</v>
      </c>
      <c r="C53" s="106" t="s">
        <v>69</v>
      </c>
      <c r="D53" s="41">
        <v>3500</v>
      </c>
      <c r="E53" s="12">
        <v>69</v>
      </c>
      <c r="F53" s="13">
        <v>392</v>
      </c>
      <c r="G53" s="13">
        <f>419+77</f>
        <v>496</v>
      </c>
      <c r="H53" s="13">
        <v>0</v>
      </c>
      <c r="I53" s="13">
        <v>0</v>
      </c>
      <c r="J53" s="13">
        <v>153</v>
      </c>
      <c r="K53" s="13">
        <f>918+182</f>
        <v>1100</v>
      </c>
      <c r="L53" s="13">
        <v>526</v>
      </c>
      <c r="M53" s="13"/>
      <c r="N53" s="13"/>
      <c r="O53" s="13"/>
      <c r="P53" s="13"/>
      <c r="Q53" s="11">
        <v>103</v>
      </c>
      <c r="R53" s="31">
        <v>1354</v>
      </c>
      <c r="S53" s="31">
        <v>0</v>
      </c>
      <c r="T53" s="31">
        <v>93</v>
      </c>
      <c r="U53" s="36">
        <f t="shared" si="10"/>
        <v>4286</v>
      </c>
      <c r="V53" s="41">
        <v>3500</v>
      </c>
      <c r="W53" s="23">
        <f t="shared" ref="W53:W56" si="11">U53/V53*100</f>
        <v>122.45714285714287</v>
      </c>
    </row>
    <row r="54" spans="1:23" ht="102" customHeight="1" thickBot="1">
      <c r="A54" s="75"/>
      <c r="B54" s="105" t="s">
        <v>70</v>
      </c>
      <c r="C54" s="106" t="s">
        <v>71</v>
      </c>
      <c r="D54" s="41">
        <v>8</v>
      </c>
      <c r="E54" s="12">
        <v>1</v>
      </c>
      <c r="F54" s="13">
        <v>1</v>
      </c>
      <c r="G54" s="13">
        <v>1</v>
      </c>
      <c r="H54" s="13">
        <v>0</v>
      </c>
      <c r="I54" s="13">
        <v>0</v>
      </c>
      <c r="J54" s="13">
        <v>1</v>
      </c>
      <c r="K54" s="13">
        <v>1</v>
      </c>
      <c r="L54" s="13">
        <v>1</v>
      </c>
      <c r="M54" s="13"/>
      <c r="N54" s="13"/>
      <c r="O54" s="13"/>
      <c r="P54" s="13"/>
      <c r="Q54" s="11">
        <v>1</v>
      </c>
      <c r="R54" s="31">
        <v>1</v>
      </c>
      <c r="S54" s="31">
        <v>0</v>
      </c>
      <c r="T54" s="31">
        <v>0</v>
      </c>
      <c r="U54" s="36">
        <f t="shared" si="10"/>
        <v>8</v>
      </c>
      <c r="V54" s="41">
        <v>8</v>
      </c>
      <c r="W54" s="23">
        <f t="shared" si="11"/>
        <v>100</v>
      </c>
    </row>
    <row r="55" spans="1:23" ht="78" customHeight="1" thickBot="1">
      <c r="A55" s="75"/>
      <c r="B55" s="105" t="s">
        <v>72</v>
      </c>
      <c r="C55" s="106" t="s">
        <v>73</v>
      </c>
      <c r="D55" s="41">
        <v>5</v>
      </c>
      <c r="E55" s="12">
        <v>1</v>
      </c>
      <c r="F55" s="13">
        <v>0</v>
      </c>
      <c r="G55" s="13">
        <v>0</v>
      </c>
      <c r="H55" s="13">
        <v>0</v>
      </c>
      <c r="I55" s="13">
        <v>0</v>
      </c>
      <c r="J55" s="13">
        <v>0</v>
      </c>
      <c r="K55" s="13">
        <v>3</v>
      </c>
      <c r="L55" s="13">
        <v>0</v>
      </c>
      <c r="M55" s="13"/>
      <c r="N55" s="13"/>
      <c r="O55" s="13"/>
      <c r="P55" s="13"/>
      <c r="Q55" s="11">
        <v>0</v>
      </c>
      <c r="R55" s="31">
        <v>1</v>
      </c>
      <c r="S55" s="31">
        <v>0</v>
      </c>
      <c r="T55" s="31">
        <v>0</v>
      </c>
      <c r="U55" s="36">
        <f t="shared" si="10"/>
        <v>5</v>
      </c>
      <c r="V55" s="41">
        <v>5</v>
      </c>
      <c r="W55" s="23">
        <f t="shared" si="11"/>
        <v>100</v>
      </c>
    </row>
    <row r="56" spans="1:23" ht="55.5" customHeight="1" thickBot="1">
      <c r="A56" s="76"/>
      <c r="B56" s="105" t="s">
        <v>74</v>
      </c>
      <c r="C56" s="106" t="s">
        <v>75</v>
      </c>
      <c r="D56" s="41">
        <v>5</v>
      </c>
      <c r="E56" s="12">
        <v>2</v>
      </c>
      <c r="F56" s="13">
        <v>0</v>
      </c>
      <c r="G56" s="13">
        <v>0</v>
      </c>
      <c r="H56" s="13">
        <v>0</v>
      </c>
      <c r="I56" s="13">
        <v>0</v>
      </c>
      <c r="J56" s="13">
        <v>0</v>
      </c>
      <c r="K56" s="13">
        <v>0</v>
      </c>
      <c r="L56" s="13">
        <v>1</v>
      </c>
      <c r="M56" s="13"/>
      <c r="N56" s="13"/>
      <c r="O56" s="13"/>
      <c r="P56" s="13"/>
      <c r="Q56" s="11">
        <v>0</v>
      </c>
      <c r="R56" s="31">
        <v>0</v>
      </c>
      <c r="S56" s="31">
        <v>0</v>
      </c>
      <c r="T56" s="31">
        <v>0</v>
      </c>
      <c r="U56" s="36">
        <f t="shared" si="10"/>
        <v>3</v>
      </c>
      <c r="V56" s="41">
        <v>5</v>
      </c>
      <c r="W56" s="23">
        <f t="shared" si="11"/>
        <v>60</v>
      </c>
    </row>
    <row r="57" spans="1:23" ht="15" customHeight="1">
      <c r="A57" s="2"/>
      <c r="B57" s="2"/>
      <c r="C57" s="2"/>
      <c r="D57" s="2"/>
    </row>
    <row r="58" spans="1:23" ht="22.5" customHeight="1">
      <c r="A58" s="94"/>
      <c r="B58" s="94"/>
      <c r="C58" s="94"/>
      <c r="D58" s="93" t="s">
        <v>11</v>
      </c>
      <c r="E58" s="93"/>
      <c r="F58" s="93"/>
      <c r="G58" s="93"/>
      <c r="H58" s="93"/>
      <c r="I58" s="93"/>
      <c r="J58" s="93"/>
      <c r="K58" s="93"/>
      <c r="L58" s="93"/>
      <c r="M58" s="93"/>
      <c r="N58" s="93"/>
      <c r="O58" s="93"/>
      <c r="P58" s="93"/>
      <c r="Q58" s="93"/>
      <c r="R58" s="93"/>
      <c r="S58" s="93"/>
      <c r="T58" s="93"/>
      <c r="U58" s="93"/>
      <c r="V58" s="93"/>
      <c r="W58" s="93"/>
    </row>
    <row r="59" spans="1:23" ht="13.5" customHeight="1" thickBot="1">
      <c r="A59" s="97" t="s">
        <v>102</v>
      </c>
      <c r="B59" s="97"/>
      <c r="C59" s="97"/>
      <c r="D59" s="97"/>
      <c r="E59" s="96">
        <v>26505372.760000002</v>
      </c>
      <c r="F59" s="96"/>
      <c r="G59" s="96"/>
      <c r="H59" s="96"/>
      <c r="I59" s="96"/>
      <c r="J59" s="96"/>
      <c r="K59" s="96"/>
      <c r="L59" s="96"/>
      <c r="M59" s="96"/>
      <c r="N59" s="96"/>
      <c r="O59" s="96"/>
      <c r="P59" s="96"/>
      <c r="Q59" s="96"/>
      <c r="R59" s="96"/>
      <c r="S59" s="96"/>
      <c r="T59" s="96"/>
      <c r="U59" s="21"/>
      <c r="V59" s="21"/>
      <c r="W59" s="21"/>
    </row>
    <row r="60" spans="1:23" ht="15" customHeight="1">
      <c r="A60" s="49" t="s">
        <v>0</v>
      </c>
      <c r="B60" s="52" t="s">
        <v>1</v>
      </c>
      <c r="C60" s="47" t="s">
        <v>2</v>
      </c>
      <c r="D60" s="59" t="s">
        <v>18</v>
      </c>
      <c r="E60" s="64" t="s">
        <v>22</v>
      </c>
      <c r="F60" s="65"/>
      <c r="G60" s="65"/>
      <c r="H60" s="65"/>
      <c r="I60" s="65"/>
      <c r="J60" s="65"/>
      <c r="K60" s="65"/>
      <c r="L60" s="65"/>
      <c r="M60" s="65"/>
      <c r="N60" s="65"/>
      <c r="O60" s="65"/>
      <c r="P60" s="66"/>
      <c r="Q60" s="29"/>
      <c r="R60" s="29"/>
      <c r="S60" s="29"/>
      <c r="T60" s="29"/>
      <c r="U60" s="55" t="s">
        <v>19</v>
      </c>
      <c r="V60" s="56" t="s">
        <v>20</v>
      </c>
      <c r="W60" s="91" t="s">
        <v>21</v>
      </c>
    </row>
    <row r="61" spans="1:23" ht="15" customHeight="1">
      <c r="A61" s="50"/>
      <c r="B61" s="53"/>
      <c r="C61" s="53" t="s">
        <v>3</v>
      </c>
      <c r="D61" s="60"/>
      <c r="E61" s="58" t="s">
        <v>115</v>
      </c>
      <c r="F61" s="58" t="s">
        <v>116</v>
      </c>
      <c r="G61" s="58" t="s">
        <v>119</v>
      </c>
      <c r="H61" s="58" t="s">
        <v>117</v>
      </c>
      <c r="I61" s="58" t="s">
        <v>118</v>
      </c>
      <c r="J61" s="58" t="s">
        <v>120</v>
      </c>
      <c r="K61" s="58" t="s">
        <v>121</v>
      </c>
      <c r="L61" s="58" t="s">
        <v>122</v>
      </c>
      <c r="M61" s="58" t="s">
        <v>14</v>
      </c>
      <c r="N61" s="58" t="s">
        <v>15</v>
      </c>
      <c r="O61" s="58" t="s">
        <v>16</v>
      </c>
      <c r="P61" s="58" t="s">
        <v>17</v>
      </c>
      <c r="Q61" s="62" t="s">
        <v>104</v>
      </c>
      <c r="R61" s="62" t="s">
        <v>111</v>
      </c>
      <c r="S61" s="58" t="s">
        <v>112</v>
      </c>
      <c r="T61" s="62" t="s">
        <v>113</v>
      </c>
      <c r="U61" s="55"/>
      <c r="V61" s="56"/>
      <c r="W61" s="91"/>
    </row>
    <row r="62" spans="1:23" ht="15.75" customHeight="1" thickBot="1">
      <c r="A62" s="51"/>
      <c r="B62" s="54"/>
      <c r="C62" s="54"/>
      <c r="D62" s="61" t="s">
        <v>4</v>
      </c>
      <c r="E62" s="58"/>
      <c r="F62" s="58"/>
      <c r="G62" s="58"/>
      <c r="H62" s="58"/>
      <c r="I62" s="58"/>
      <c r="J62" s="58"/>
      <c r="K62" s="58"/>
      <c r="L62" s="58"/>
      <c r="M62" s="58"/>
      <c r="N62" s="58"/>
      <c r="O62" s="58"/>
      <c r="P62" s="58"/>
      <c r="Q62" s="63"/>
      <c r="R62" s="63"/>
      <c r="S62" s="58"/>
      <c r="T62" s="63"/>
      <c r="U62" s="55"/>
      <c r="V62" s="56"/>
      <c r="W62" s="91"/>
    </row>
    <row r="63" spans="1:23" ht="87" customHeight="1" thickBot="1">
      <c r="A63" s="45" t="s">
        <v>5</v>
      </c>
      <c r="B63" s="105" t="s">
        <v>76</v>
      </c>
      <c r="C63" s="106" t="s">
        <v>77</v>
      </c>
      <c r="D63" s="40">
        <v>5622</v>
      </c>
      <c r="E63" s="12">
        <f>E64+E65+E66+E67+E68+E69+E70</f>
        <v>442</v>
      </c>
      <c r="F63" s="12">
        <f t="shared" ref="F63:T63" si="12">F64+F65+F66+F67+F68+F69+F70</f>
        <v>411</v>
      </c>
      <c r="G63" s="12">
        <f t="shared" si="12"/>
        <v>492</v>
      </c>
      <c r="H63" s="12">
        <f t="shared" si="12"/>
        <v>477</v>
      </c>
      <c r="I63" s="12">
        <f t="shared" si="12"/>
        <v>473</v>
      </c>
      <c r="J63" s="12">
        <f t="shared" si="12"/>
        <v>377</v>
      </c>
      <c r="K63" s="12">
        <f t="shared" si="12"/>
        <v>371</v>
      </c>
      <c r="L63" s="12">
        <f t="shared" si="12"/>
        <v>469</v>
      </c>
      <c r="M63" s="12">
        <f t="shared" si="12"/>
        <v>0</v>
      </c>
      <c r="N63" s="12">
        <f t="shared" si="12"/>
        <v>0</v>
      </c>
      <c r="O63" s="12">
        <f t="shared" si="12"/>
        <v>0</v>
      </c>
      <c r="P63" s="12">
        <f t="shared" si="12"/>
        <v>0</v>
      </c>
      <c r="Q63" s="12">
        <f t="shared" si="12"/>
        <v>574</v>
      </c>
      <c r="R63" s="12">
        <f t="shared" si="12"/>
        <v>475</v>
      </c>
      <c r="S63" s="12">
        <f t="shared" si="12"/>
        <v>482</v>
      </c>
      <c r="T63" s="12">
        <f t="shared" si="12"/>
        <v>257</v>
      </c>
      <c r="U63" s="36">
        <f t="shared" ref="U63:U70" si="13">T63+S63+R63+Q63+L63+K63+J63+I63+H63+G63+F63+E63</f>
        <v>5300</v>
      </c>
      <c r="V63" s="40">
        <v>5622</v>
      </c>
      <c r="W63" s="22">
        <f>U63/V63*100</f>
        <v>94.272500889363215</v>
      </c>
    </row>
    <row r="64" spans="1:23" ht="43.5" customHeight="1" thickBot="1">
      <c r="A64" s="74" t="s">
        <v>7</v>
      </c>
      <c r="B64" s="105" t="s">
        <v>78</v>
      </c>
      <c r="C64" s="106" t="s">
        <v>79</v>
      </c>
      <c r="D64" s="40">
        <v>12</v>
      </c>
      <c r="E64" s="12">
        <v>1</v>
      </c>
      <c r="F64" s="13">
        <v>1</v>
      </c>
      <c r="G64" s="13">
        <v>1</v>
      </c>
      <c r="H64" s="13">
        <v>1</v>
      </c>
      <c r="I64" s="13">
        <v>1</v>
      </c>
      <c r="J64" s="13">
        <v>1</v>
      </c>
      <c r="K64" s="13">
        <v>0</v>
      </c>
      <c r="L64" s="13">
        <v>1</v>
      </c>
      <c r="M64" s="13"/>
      <c r="N64" s="13"/>
      <c r="O64" s="13"/>
      <c r="P64" s="13"/>
      <c r="Q64" s="11">
        <v>2</v>
      </c>
      <c r="R64" s="11">
        <v>1</v>
      </c>
      <c r="S64" s="31">
        <v>1</v>
      </c>
      <c r="T64" s="31">
        <v>1</v>
      </c>
      <c r="U64" s="36">
        <f t="shared" si="13"/>
        <v>12</v>
      </c>
      <c r="V64" s="40">
        <v>12</v>
      </c>
      <c r="W64" s="22">
        <f t="shared" ref="W64:W70" si="14">U64/V64*100</f>
        <v>100</v>
      </c>
    </row>
    <row r="65" spans="1:23" ht="36.75" customHeight="1" thickBot="1">
      <c r="A65" s="75"/>
      <c r="B65" s="105" t="s">
        <v>80</v>
      </c>
      <c r="C65" s="106" t="s">
        <v>81</v>
      </c>
      <c r="D65" s="40">
        <v>27</v>
      </c>
      <c r="E65" s="12">
        <v>2</v>
      </c>
      <c r="F65" s="13">
        <v>2</v>
      </c>
      <c r="G65" s="13">
        <v>2</v>
      </c>
      <c r="H65" s="13">
        <v>2</v>
      </c>
      <c r="I65" s="13">
        <v>2</v>
      </c>
      <c r="J65" s="13">
        <v>2</v>
      </c>
      <c r="K65" s="13">
        <v>2</v>
      </c>
      <c r="L65" s="13">
        <v>2</v>
      </c>
      <c r="M65" s="13"/>
      <c r="N65" s="13"/>
      <c r="O65" s="13"/>
      <c r="P65" s="13"/>
      <c r="Q65" s="11">
        <v>2</v>
      </c>
      <c r="R65" s="31">
        <v>2</v>
      </c>
      <c r="S65" s="31">
        <v>5</v>
      </c>
      <c r="T65" s="31">
        <v>7</v>
      </c>
      <c r="U65" s="36">
        <f t="shared" si="13"/>
        <v>32</v>
      </c>
      <c r="V65" s="40">
        <v>27</v>
      </c>
      <c r="W65" s="22">
        <f t="shared" si="14"/>
        <v>118.5185185185185</v>
      </c>
    </row>
    <row r="66" spans="1:23" ht="46.5" customHeight="1" thickBot="1">
      <c r="A66" s="75"/>
      <c r="B66" s="105" t="s">
        <v>82</v>
      </c>
      <c r="C66" s="106" t="s">
        <v>83</v>
      </c>
      <c r="D66" s="40">
        <v>26</v>
      </c>
      <c r="E66" s="12">
        <v>1</v>
      </c>
      <c r="F66" s="13">
        <v>10</v>
      </c>
      <c r="G66" s="13">
        <v>10</v>
      </c>
      <c r="H66" s="13">
        <v>3</v>
      </c>
      <c r="I66" s="13">
        <v>1</v>
      </c>
      <c r="J66" s="13">
        <v>2</v>
      </c>
      <c r="K66" s="13">
        <v>0</v>
      </c>
      <c r="L66" s="13">
        <v>1</v>
      </c>
      <c r="M66" s="13"/>
      <c r="N66" s="13"/>
      <c r="O66" s="13"/>
      <c r="P66" s="13"/>
      <c r="Q66" s="11">
        <v>0</v>
      </c>
      <c r="R66" s="31">
        <v>0</v>
      </c>
      <c r="S66" s="31">
        <v>0</v>
      </c>
      <c r="T66" s="31">
        <v>2</v>
      </c>
      <c r="U66" s="36">
        <f t="shared" si="13"/>
        <v>30</v>
      </c>
      <c r="V66" s="40">
        <v>26</v>
      </c>
      <c r="W66" s="22">
        <f t="shared" si="14"/>
        <v>115.38461538461537</v>
      </c>
    </row>
    <row r="67" spans="1:23" ht="67.5" customHeight="1" thickBot="1">
      <c r="A67" s="75"/>
      <c r="B67" s="105" t="s">
        <v>84</v>
      </c>
      <c r="C67" s="106" t="s">
        <v>85</v>
      </c>
      <c r="D67" s="40">
        <v>17</v>
      </c>
      <c r="E67" s="12">
        <v>1</v>
      </c>
      <c r="F67" s="13">
        <v>8</v>
      </c>
      <c r="G67" s="13">
        <v>2</v>
      </c>
      <c r="H67" s="13">
        <v>2</v>
      </c>
      <c r="I67" s="13">
        <v>0</v>
      </c>
      <c r="J67" s="13">
        <v>2</v>
      </c>
      <c r="K67" s="13">
        <v>0</v>
      </c>
      <c r="L67" s="13">
        <v>0</v>
      </c>
      <c r="M67" s="13"/>
      <c r="N67" s="13"/>
      <c r="O67" s="13"/>
      <c r="P67" s="13"/>
      <c r="Q67" s="11">
        <v>2</v>
      </c>
      <c r="R67" s="31">
        <v>2</v>
      </c>
      <c r="S67" s="31">
        <v>1</v>
      </c>
      <c r="T67" s="31">
        <v>2</v>
      </c>
      <c r="U67" s="36">
        <f t="shared" si="13"/>
        <v>22</v>
      </c>
      <c r="V67" s="40">
        <v>17</v>
      </c>
      <c r="W67" s="22">
        <f t="shared" si="14"/>
        <v>129.41176470588235</v>
      </c>
    </row>
    <row r="68" spans="1:23" ht="56.25" customHeight="1" thickBot="1">
      <c r="A68" s="75"/>
      <c r="B68" s="105" t="s">
        <v>86</v>
      </c>
      <c r="C68" s="106" t="s">
        <v>87</v>
      </c>
      <c r="D68" s="40">
        <v>3500</v>
      </c>
      <c r="E68" s="12">
        <v>268</v>
      </c>
      <c r="F68" s="13">
        <v>215</v>
      </c>
      <c r="G68" s="13">
        <v>295</v>
      </c>
      <c r="H68" s="13">
        <v>295</v>
      </c>
      <c r="I68" s="13">
        <v>295</v>
      </c>
      <c r="J68" s="13">
        <v>195</v>
      </c>
      <c r="K68" s="13">
        <v>195</v>
      </c>
      <c r="L68" s="13">
        <v>295</v>
      </c>
      <c r="M68" s="13"/>
      <c r="N68" s="13"/>
      <c r="O68" s="13"/>
      <c r="P68" s="13"/>
      <c r="Q68" s="11">
        <v>295</v>
      </c>
      <c r="R68" s="31">
        <v>295</v>
      </c>
      <c r="S68" s="31">
        <v>295</v>
      </c>
      <c r="T68" s="31">
        <v>148</v>
      </c>
      <c r="U68" s="36">
        <f t="shared" si="13"/>
        <v>3086</v>
      </c>
      <c r="V68" s="40">
        <v>3500</v>
      </c>
      <c r="W68" s="22">
        <f t="shared" si="14"/>
        <v>88.171428571428564</v>
      </c>
    </row>
    <row r="69" spans="1:23" ht="66" customHeight="1" thickBot="1">
      <c r="A69" s="75"/>
      <c r="B69" s="105" t="s">
        <v>88</v>
      </c>
      <c r="C69" s="106" t="s">
        <v>89</v>
      </c>
      <c r="D69" s="40">
        <v>1820</v>
      </c>
      <c r="E69" s="12">
        <v>155</v>
      </c>
      <c r="F69" s="13">
        <v>155</v>
      </c>
      <c r="G69" s="13">
        <v>155</v>
      </c>
      <c r="H69" s="13">
        <v>155</v>
      </c>
      <c r="I69" s="13">
        <v>155</v>
      </c>
      <c r="J69" s="13">
        <v>155</v>
      </c>
      <c r="K69" s="13">
        <v>155</v>
      </c>
      <c r="L69" s="13">
        <v>155</v>
      </c>
      <c r="M69" s="13"/>
      <c r="N69" s="13"/>
      <c r="O69" s="13"/>
      <c r="P69" s="13"/>
      <c r="Q69" s="11">
        <v>255</v>
      </c>
      <c r="R69" s="31">
        <v>155</v>
      </c>
      <c r="S69" s="31">
        <v>155</v>
      </c>
      <c r="T69" s="31">
        <v>78</v>
      </c>
      <c r="U69" s="36">
        <f t="shared" si="13"/>
        <v>1883</v>
      </c>
      <c r="V69" s="40">
        <v>1820</v>
      </c>
      <c r="W69" s="22">
        <f t="shared" si="14"/>
        <v>103.46153846153847</v>
      </c>
    </row>
    <row r="70" spans="1:23" ht="78" customHeight="1" thickBot="1">
      <c r="A70" s="77"/>
      <c r="B70" s="105" t="s">
        <v>90</v>
      </c>
      <c r="C70" s="106" t="s">
        <v>91</v>
      </c>
      <c r="D70" s="40">
        <v>220</v>
      </c>
      <c r="E70" s="12">
        <v>14</v>
      </c>
      <c r="F70" s="13">
        <v>20</v>
      </c>
      <c r="G70" s="13">
        <v>27</v>
      </c>
      <c r="H70" s="13">
        <v>19</v>
      </c>
      <c r="I70" s="13">
        <v>19</v>
      </c>
      <c r="J70" s="13">
        <v>20</v>
      </c>
      <c r="K70" s="13">
        <v>19</v>
      </c>
      <c r="L70" s="13">
        <v>15</v>
      </c>
      <c r="M70" s="13"/>
      <c r="N70" s="13"/>
      <c r="O70" s="13"/>
      <c r="P70" s="13"/>
      <c r="Q70" s="11">
        <v>18</v>
      </c>
      <c r="R70" s="31">
        <v>20</v>
      </c>
      <c r="S70" s="31">
        <v>25</v>
      </c>
      <c r="T70" s="31">
        <v>19</v>
      </c>
      <c r="U70" s="36">
        <f t="shared" si="13"/>
        <v>235</v>
      </c>
      <c r="V70" s="40">
        <v>220</v>
      </c>
      <c r="W70" s="22">
        <f t="shared" si="14"/>
        <v>106.81818181818181</v>
      </c>
    </row>
    <row r="71" spans="1:23">
      <c r="G71" s="1"/>
    </row>
    <row r="72" spans="1:23" ht="27.75" customHeight="1">
      <c r="A72" s="94"/>
      <c r="B72" s="94"/>
      <c r="C72" s="94"/>
      <c r="D72" s="95" t="s">
        <v>103</v>
      </c>
      <c r="E72" s="95"/>
      <c r="F72" s="95"/>
      <c r="G72" s="95"/>
      <c r="H72" s="95"/>
      <c r="I72" s="95"/>
      <c r="J72" s="95"/>
      <c r="K72" s="95"/>
      <c r="L72" s="95"/>
      <c r="M72" s="95"/>
      <c r="N72" s="95"/>
      <c r="O72" s="95"/>
      <c r="P72" s="95"/>
      <c r="Q72" s="95"/>
      <c r="R72" s="95"/>
      <c r="S72" s="95"/>
      <c r="T72" s="95"/>
      <c r="U72" s="95"/>
      <c r="V72" s="95"/>
      <c r="W72" s="95"/>
    </row>
    <row r="73" spans="1:23" ht="13.5" customHeight="1" thickBot="1">
      <c r="A73" s="97" t="s">
        <v>102</v>
      </c>
      <c r="B73" s="97"/>
      <c r="C73" s="97"/>
      <c r="D73" s="97"/>
      <c r="E73" s="96">
        <v>5000000</v>
      </c>
      <c r="F73" s="96"/>
      <c r="G73" s="96"/>
      <c r="H73" s="96"/>
      <c r="I73" s="96"/>
      <c r="J73" s="96"/>
      <c r="K73" s="96"/>
      <c r="L73" s="96"/>
      <c r="M73" s="96"/>
      <c r="N73" s="96"/>
      <c r="O73" s="96"/>
      <c r="P73" s="96"/>
      <c r="Q73" s="96"/>
      <c r="R73" s="96"/>
      <c r="S73" s="96"/>
      <c r="T73" s="96"/>
      <c r="U73" s="21"/>
      <c r="V73" s="21"/>
      <c r="W73" s="21"/>
    </row>
    <row r="74" spans="1:23">
      <c r="A74" s="49" t="s">
        <v>0</v>
      </c>
      <c r="B74" s="52" t="s">
        <v>1</v>
      </c>
      <c r="C74" s="47" t="s">
        <v>2</v>
      </c>
      <c r="D74" s="59" t="s">
        <v>18</v>
      </c>
      <c r="E74" s="64" t="s">
        <v>22</v>
      </c>
      <c r="F74" s="65"/>
      <c r="G74" s="65"/>
      <c r="H74" s="65"/>
      <c r="I74" s="65"/>
      <c r="J74" s="65"/>
      <c r="K74" s="65"/>
      <c r="L74" s="65"/>
      <c r="M74" s="65"/>
      <c r="N74" s="65"/>
      <c r="O74" s="65"/>
      <c r="P74" s="66"/>
      <c r="Q74" s="29"/>
      <c r="R74" s="29"/>
      <c r="S74" s="29"/>
      <c r="T74" s="29"/>
      <c r="U74" s="55" t="s">
        <v>19</v>
      </c>
      <c r="V74" s="56" t="s">
        <v>20</v>
      </c>
      <c r="W74" s="57" t="s">
        <v>21</v>
      </c>
    </row>
    <row r="75" spans="1:23" ht="15" customHeight="1">
      <c r="A75" s="50"/>
      <c r="B75" s="53"/>
      <c r="C75" s="53" t="s">
        <v>3</v>
      </c>
      <c r="D75" s="60"/>
      <c r="E75" s="58" t="s">
        <v>115</v>
      </c>
      <c r="F75" s="58" t="s">
        <v>116</v>
      </c>
      <c r="G75" s="58" t="s">
        <v>119</v>
      </c>
      <c r="H75" s="58" t="s">
        <v>117</v>
      </c>
      <c r="I75" s="58" t="s">
        <v>118</v>
      </c>
      <c r="J75" s="58" t="s">
        <v>120</v>
      </c>
      <c r="K75" s="58" t="s">
        <v>121</v>
      </c>
      <c r="L75" s="58" t="s">
        <v>122</v>
      </c>
      <c r="M75" s="58" t="s">
        <v>14</v>
      </c>
      <c r="N75" s="58" t="s">
        <v>15</v>
      </c>
      <c r="O75" s="58" t="s">
        <v>16</v>
      </c>
      <c r="P75" s="58" t="s">
        <v>17</v>
      </c>
      <c r="Q75" s="62" t="s">
        <v>104</v>
      </c>
      <c r="R75" s="62" t="s">
        <v>111</v>
      </c>
      <c r="S75" s="58" t="s">
        <v>112</v>
      </c>
      <c r="T75" s="62" t="s">
        <v>113</v>
      </c>
      <c r="U75" s="55"/>
      <c r="V75" s="56"/>
      <c r="W75" s="57"/>
    </row>
    <row r="76" spans="1:23" ht="15.75" thickBot="1">
      <c r="A76" s="51"/>
      <c r="B76" s="54"/>
      <c r="C76" s="54"/>
      <c r="D76" s="61" t="s">
        <v>4</v>
      </c>
      <c r="E76" s="58"/>
      <c r="F76" s="58"/>
      <c r="G76" s="58"/>
      <c r="H76" s="58"/>
      <c r="I76" s="58"/>
      <c r="J76" s="58"/>
      <c r="K76" s="58"/>
      <c r="L76" s="58"/>
      <c r="M76" s="58"/>
      <c r="N76" s="58"/>
      <c r="O76" s="58"/>
      <c r="P76" s="58"/>
      <c r="Q76" s="63"/>
      <c r="R76" s="63"/>
      <c r="S76" s="58"/>
      <c r="T76" s="63"/>
      <c r="U76" s="55"/>
      <c r="V76" s="56"/>
      <c r="W76" s="57"/>
    </row>
    <row r="77" spans="1:23" ht="57" customHeight="1" thickBot="1">
      <c r="A77" s="27" t="s">
        <v>5</v>
      </c>
      <c r="B77" s="107" t="s">
        <v>94</v>
      </c>
      <c r="C77" s="108" t="s">
        <v>98</v>
      </c>
      <c r="D77" s="40">
        <f>D78+D79+D80</f>
        <v>440</v>
      </c>
      <c r="E77" s="12">
        <f>E78+E79+E80</f>
        <v>24</v>
      </c>
      <c r="F77" s="12">
        <f t="shared" ref="F77:T77" si="15">F78+F79+F80</f>
        <v>12</v>
      </c>
      <c r="G77" s="12">
        <f t="shared" si="15"/>
        <v>37</v>
      </c>
      <c r="H77" s="12">
        <f t="shared" si="15"/>
        <v>0</v>
      </c>
      <c r="I77" s="12">
        <f t="shared" si="15"/>
        <v>0</v>
      </c>
      <c r="J77" s="12">
        <f t="shared" si="15"/>
        <v>0</v>
      </c>
      <c r="K77" s="12">
        <f t="shared" si="15"/>
        <v>0</v>
      </c>
      <c r="L77" s="12">
        <f t="shared" si="15"/>
        <v>3</v>
      </c>
      <c r="M77" s="12">
        <f t="shared" si="15"/>
        <v>0</v>
      </c>
      <c r="N77" s="12">
        <f t="shared" si="15"/>
        <v>0</v>
      </c>
      <c r="O77" s="12">
        <f t="shared" si="15"/>
        <v>0</v>
      </c>
      <c r="P77" s="12">
        <f t="shared" si="15"/>
        <v>0</v>
      </c>
      <c r="Q77" s="12">
        <f t="shared" si="15"/>
        <v>34</v>
      </c>
      <c r="R77" s="12">
        <f t="shared" si="15"/>
        <v>14</v>
      </c>
      <c r="S77" s="12">
        <f t="shared" si="15"/>
        <v>14</v>
      </c>
      <c r="T77" s="12">
        <f t="shared" si="15"/>
        <v>63</v>
      </c>
      <c r="U77" s="36">
        <f t="shared" ref="U77:U80" si="16">T77+S77+R77+Q77+L77+K77+J77+I77+H77+G77+F77+E77</f>
        <v>201</v>
      </c>
      <c r="V77" s="40">
        <f>V78+V79+V80</f>
        <v>440</v>
      </c>
      <c r="W77" s="22">
        <f t="shared" ref="W77:W80" si="17">U77/V77*100</f>
        <v>45.681818181818187</v>
      </c>
    </row>
    <row r="78" spans="1:23" ht="107.25" customHeight="1" thickBot="1">
      <c r="A78" s="67" t="s">
        <v>7</v>
      </c>
      <c r="B78" s="108" t="s">
        <v>95</v>
      </c>
      <c r="C78" s="108" t="s">
        <v>99</v>
      </c>
      <c r="D78" s="40">
        <v>40</v>
      </c>
      <c r="E78" s="12">
        <v>6</v>
      </c>
      <c r="F78" s="13">
        <v>3</v>
      </c>
      <c r="G78" s="13">
        <v>2</v>
      </c>
      <c r="H78" s="13">
        <v>0</v>
      </c>
      <c r="I78" s="13">
        <v>0</v>
      </c>
      <c r="J78" s="13">
        <v>0</v>
      </c>
      <c r="K78" s="13">
        <v>0</v>
      </c>
      <c r="L78" s="13">
        <v>1</v>
      </c>
      <c r="M78" s="7"/>
      <c r="N78" s="7"/>
      <c r="O78" s="7"/>
      <c r="P78" s="7"/>
      <c r="Q78" s="11">
        <v>11</v>
      </c>
      <c r="R78" s="11">
        <v>2</v>
      </c>
      <c r="S78" s="31">
        <v>0</v>
      </c>
      <c r="T78" s="31">
        <v>11</v>
      </c>
      <c r="U78" s="36">
        <f t="shared" si="16"/>
        <v>36</v>
      </c>
      <c r="V78" s="40">
        <v>40</v>
      </c>
      <c r="W78" s="22">
        <f t="shared" si="17"/>
        <v>90</v>
      </c>
    </row>
    <row r="79" spans="1:23" ht="107.25" customHeight="1" thickBot="1">
      <c r="A79" s="68"/>
      <c r="B79" s="109" t="s">
        <v>96</v>
      </c>
      <c r="C79" s="110" t="s">
        <v>100</v>
      </c>
      <c r="D79" s="40">
        <v>100</v>
      </c>
      <c r="E79" s="12">
        <v>6</v>
      </c>
      <c r="F79" s="13">
        <v>3</v>
      </c>
      <c r="G79" s="13">
        <v>2</v>
      </c>
      <c r="H79" s="13">
        <v>0</v>
      </c>
      <c r="I79" s="13">
        <v>0</v>
      </c>
      <c r="J79" s="13">
        <v>0</v>
      </c>
      <c r="K79" s="13">
        <v>0</v>
      </c>
      <c r="L79" s="13">
        <v>1</v>
      </c>
      <c r="M79" s="7"/>
      <c r="N79" s="7"/>
      <c r="O79" s="7"/>
      <c r="P79" s="7"/>
      <c r="Q79" s="11">
        <v>12</v>
      </c>
      <c r="R79" s="11">
        <v>8</v>
      </c>
      <c r="S79" s="31">
        <v>0</v>
      </c>
      <c r="T79" s="31">
        <v>11</v>
      </c>
      <c r="U79" s="36">
        <f t="shared" si="16"/>
        <v>43</v>
      </c>
      <c r="V79" s="40">
        <v>100</v>
      </c>
      <c r="W79" s="22">
        <f t="shared" si="17"/>
        <v>43</v>
      </c>
    </row>
    <row r="80" spans="1:23" ht="91.5" customHeight="1" thickBot="1">
      <c r="A80" s="69"/>
      <c r="B80" s="110" t="s">
        <v>97</v>
      </c>
      <c r="C80" s="110" t="s">
        <v>101</v>
      </c>
      <c r="D80" s="40">
        <v>300</v>
      </c>
      <c r="E80" s="12">
        <v>12</v>
      </c>
      <c r="F80" s="13">
        <v>6</v>
      </c>
      <c r="G80" s="13">
        <v>33</v>
      </c>
      <c r="H80" s="13">
        <v>0</v>
      </c>
      <c r="I80" s="13">
        <v>0</v>
      </c>
      <c r="J80" s="13">
        <v>0</v>
      </c>
      <c r="K80" s="13">
        <v>0</v>
      </c>
      <c r="L80" s="13">
        <v>1</v>
      </c>
      <c r="M80" s="7"/>
      <c r="N80" s="7"/>
      <c r="O80" s="7"/>
      <c r="P80" s="7"/>
      <c r="Q80" s="11">
        <v>11</v>
      </c>
      <c r="R80" s="31">
        <v>4</v>
      </c>
      <c r="S80" s="31">
        <v>14</v>
      </c>
      <c r="T80" s="31">
        <v>41</v>
      </c>
      <c r="U80" s="36">
        <f t="shared" si="16"/>
        <v>122</v>
      </c>
      <c r="V80" s="40">
        <v>300</v>
      </c>
      <c r="W80" s="22">
        <f t="shared" si="17"/>
        <v>40.666666666666664</v>
      </c>
    </row>
    <row r="81" spans="1:26" ht="14.25" customHeight="1">
      <c r="A81" s="92"/>
      <c r="B81" s="92"/>
      <c r="C81" s="92"/>
      <c r="D81" s="92"/>
      <c r="E81" s="92"/>
      <c r="F81" s="92"/>
      <c r="G81" s="92"/>
      <c r="H81" s="92"/>
      <c r="I81" s="92"/>
      <c r="J81" s="92"/>
      <c r="K81" s="92"/>
      <c r="L81" s="92"/>
      <c r="M81" s="92"/>
      <c r="N81" s="92"/>
      <c r="O81" s="92"/>
      <c r="P81" s="92"/>
      <c r="Q81" s="92"/>
      <c r="R81" s="92"/>
      <c r="S81" s="92"/>
      <c r="T81" s="92"/>
      <c r="U81" s="92"/>
      <c r="V81" s="92"/>
      <c r="W81" s="92"/>
    </row>
    <row r="82" spans="1:26" ht="4.5" hidden="1" customHeight="1"/>
    <row r="83" spans="1:26" ht="33.75" hidden="1" customHeight="1">
      <c r="A83" s="94"/>
      <c r="B83" s="94"/>
      <c r="C83" s="94"/>
      <c r="D83" s="94"/>
      <c r="E83" s="94"/>
      <c r="F83" s="94"/>
      <c r="G83" s="94"/>
      <c r="H83" s="94"/>
      <c r="I83" s="94"/>
      <c r="J83" s="94"/>
      <c r="K83" s="94"/>
      <c r="L83" s="94"/>
      <c r="M83" s="94"/>
      <c r="N83" s="94"/>
      <c r="O83" s="94"/>
      <c r="P83" s="94"/>
      <c r="Q83" s="94"/>
      <c r="R83" s="94"/>
      <c r="S83" s="94"/>
      <c r="T83" s="94"/>
      <c r="U83" s="94"/>
      <c r="V83" s="94"/>
      <c r="W83" s="94"/>
    </row>
    <row r="84" spans="1:26" ht="15.75" thickBot="1">
      <c r="A84" s="97" t="s">
        <v>102</v>
      </c>
      <c r="B84" s="97"/>
      <c r="C84" s="97"/>
      <c r="D84" s="97"/>
      <c r="E84" s="96" t="s">
        <v>114</v>
      </c>
      <c r="F84" s="96"/>
      <c r="G84" s="96"/>
      <c r="H84" s="96"/>
      <c r="I84" s="96"/>
      <c r="J84" s="96"/>
      <c r="K84" s="96"/>
      <c r="L84" s="96"/>
      <c r="M84" s="96"/>
      <c r="N84" s="96"/>
      <c r="O84" s="96"/>
      <c r="P84" s="96"/>
      <c r="Q84" s="96"/>
      <c r="R84" s="96"/>
      <c r="S84" s="96"/>
      <c r="T84" s="96"/>
      <c r="U84" s="21"/>
      <c r="V84" s="21"/>
      <c r="W84" s="21"/>
    </row>
    <row r="85" spans="1:26">
      <c r="A85" s="49" t="s">
        <v>0</v>
      </c>
      <c r="B85" s="52" t="s">
        <v>1</v>
      </c>
      <c r="C85" s="47" t="s">
        <v>2</v>
      </c>
      <c r="D85" s="59" t="s">
        <v>18</v>
      </c>
      <c r="E85" s="64" t="s">
        <v>22</v>
      </c>
      <c r="F85" s="65"/>
      <c r="G85" s="65"/>
      <c r="H85" s="65"/>
      <c r="I85" s="65"/>
      <c r="J85" s="65"/>
      <c r="K85" s="65"/>
      <c r="L85" s="65"/>
      <c r="M85" s="65"/>
      <c r="N85" s="65"/>
      <c r="O85" s="65"/>
      <c r="P85" s="66"/>
      <c r="Q85" s="29"/>
      <c r="R85" s="29"/>
      <c r="S85" s="29"/>
      <c r="T85" s="29"/>
      <c r="U85" s="55" t="s">
        <v>19</v>
      </c>
      <c r="V85" s="56" t="s">
        <v>20</v>
      </c>
      <c r="W85" s="57" t="s">
        <v>21</v>
      </c>
    </row>
    <row r="86" spans="1:26" ht="15" customHeight="1">
      <c r="A86" s="50"/>
      <c r="B86" s="53"/>
      <c r="C86" s="53" t="s">
        <v>3</v>
      </c>
      <c r="D86" s="60"/>
      <c r="E86" s="58" t="s">
        <v>115</v>
      </c>
      <c r="F86" s="58" t="s">
        <v>116</v>
      </c>
      <c r="G86" s="58" t="s">
        <v>119</v>
      </c>
      <c r="H86" s="58" t="s">
        <v>117</v>
      </c>
      <c r="I86" s="58" t="s">
        <v>118</v>
      </c>
      <c r="J86" s="58" t="s">
        <v>120</v>
      </c>
      <c r="K86" s="58" t="s">
        <v>121</v>
      </c>
      <c r="L86" s="58" t="s">
        <v>122</v>
      </c>
      <c r="M86" s="58" t="s">
        <v>14</v>
      </c>
      <c r="N86" s="58" t="s">
        <v>15</v>
      </c>
      <c r="O86" s="58" t="s">
        <v>16</v>
      </c>
      <c r="P86" s="58" t="s">
        <v>17</v>
      </c>
      <c r="Q86" s="62" t="s">
        <v>104</v>
      </c>
      <c r="R86" s="62" t="s">
        <v>111</v>
      </c>
      <c r="S86" s="58" t="s">
        <v>112</v>
      </c>
      <c r="T86" s="62" t="s">
        <v>113</v>
      </c>
      <c r="U86" s="55"/>
      <c r="V86" s="56"/>
      <c r="W86" s="57"/>
    </row>
    <row r="87" spans="1:26" ht="15.75" thickBot="1">
      <c r="A87" s="51"/>
      <c r="B87" s="54"/>
      <c r="C87" s="54"/>
      <c r="D87" s="61" t="s">
        <v>4</v>
      </c>
      <c r="E87" s="58"/>
      <c r="F87" s="58"/>
      <c r="G87" s="58"/>
      <c r="H87" s="58"/>
      <c r="I87" s="58"/>
      <c r="J87" s="58"/>
      <c r="K87" s="58"/>
      <c r="L87" s="58"/>
      <c r="M87" s="58"/>
      <c r="N87" s="58"/>
      <c r="O87" s="58"/>
      <c r="P87" s="58"/>
      <c r="Q87" s="63"/>
      <c r="R87" s="63"/>
      <c r="S87" s="58"/>
      <c r="T87" s="63"/>
      <c r="U87" s="55"/>
      <c r="V87" s="56"/>
      <c r="W87" s="57"/>
    </row>
    <row r="88" spans="1:26" ht="147.75" customHeight="1" thickBot="1">
      <c r="A88" s="46" t="s">
        <v>123</v>
      </c>
      <c r="B88" s="107" t="s">
        <v>106</v>
      </c>
      <c r="C88" s="108" t="s">
        <v>105</v>
      </c>
      <c r="D88" s="40">
        <v>275</v>
      </c>
      <c r="E88" s="12">
        <f>E89+E90+E91</f>
        <v>0</v>
      </c>
      <c r="F88" s="12">
        <f t="shared" ref="F88:L88" si="18">F89+F90+F91</f>
        <v>0</v>
      </c>
      <c r="G88" s="12">
        <f t="shared" si="18"/>
        <v>0</v>
      </c>
      <c r="H88" s="12">
        <f t="shared" si="18"/>
        <v>0</v>
      </c>
      <c r="I88" s="12">
        <f t="shared" si="18"/>
        <v>0</v>
      </c>
      <c r="J88" s="12">
        <f t="shared" si="18"/>
        <v>0</v>
      </c>
      <c r="K88" s="12">
        <f t="shared" si="18"/>
        <v>0</v>
      </c>
      <c r="L88" s="12">
        <f t="shared" si="18"/>
        <v>0</v>
      </c>
      <c r="M88" s="13"/>
      <c r="N88" s="13"/>
      <c r="O88" s="13"/>
      <c r="P88" s="13"/>
      <c r="Q88" s="11">
        <v>22</v>
      </c>
      <c r="R88" s="31">
        <v>16</v>
      </c>
      <c r="S88" s="31">
        <v>107</v>
      </c>
      <c r="T88" s="31">
        <v>68</v>
      </c>
      <c r="U88" s="36">
        <f t="shared" ref="U88:U90" si="19">T88+S88+R88+Q88+L88+K88+J88+I88+H88+G88+F88+E88</f>
        <v>213</v>
      </c>
      <c r="V88" s="40">
        <v>275</v>
      </c>
      <c r="W88" s="28">
        <f>U88*100/V88</f>
        <v>77.454545454545453</v>
      </c>
    </row>
    <row r="89" spans="1:26" ht="148.5" thickBot="1">
      <c r="A89" s="46" t="s">
        <v>124</v>
      </c>
      <c r="B89" s="107" t="s">
        <v>108</v>
      </c>
      <c r="C89" s="108" t="s">
        <v>107</v>
      </c>
      <c r="D89" s="40">
        <v>51</v>
      </c>
      <c r="E89" s="12">
        <f t="shared" ref="E89:L89" si="20">E90+E91+E92</f>
        <v>0</v>
      </c>
      <c r="F89" s="12">
        <f t="shared" si="20"/>
        <v>0</v>
      </c>
      <c r="G89" s="12">
        <f t="shared" si="20"/>
        <v>0</v>
      </c>
      <c r="H89" s="12">
        <f t="shared" si="20"/>
        <v>0</v>
      </c>
      <c r="I89" s="12">
        <f t="shared" si="20"/>
        <v>0</v>
      </c>
      <c r="J89" s="12">
        <f t="shared" si="20"/>
        <v>0</v>
      </c>
      <c r="K89" s="12">
        <f t="shared" si="20"/>
        <v>0</v>
      </c>
      <c r="L89" s="12">
        <f t="shared" si="20"/>
        <v>0</v>
      </c>
      <c r="M89" s="13"/>
      <c r="N89" s="13"/>
      <c r="O89" s="13"/>
      <c r="P89" s="13"/>
      <c r="Q89" s="11">
        <v>20</v>
      </c>
      <c r="R89" s="31">
        <v>0</v>
      </c>
      <c r="S89" s="31">
        <v>20</v>
      </c>
      <c r="T89" s="31">
        <v>10</v>
      </c>
      <c r="U89" s="36">
        <f t="shared" si="19"/>
        <v>50</v>
      </c>
      <c r="V89" s="40">
        <v>51</v>
      </c>
      <c r="W89" s="28">
        <f t="shared" ref="W89:W90" si="21">U89*100/V89</f>
        <v>98.039215686274517</v>
      </c>
    </row>
    <row r="90" spans="1:26" ht="148.5" thickBot="1">
      <c r="A90" s="46" t="s">
        <v>125</v>
      </c>
      <c r="B90" s="107" t="s">
        <v>110</v>
      </c>
      <c r="C90" s="108" t="s">
        <v>109</v>
      </c>
      <c r="D90" s="40">
        <v>1</v>
      </c>
      <c r="E90" s="12">
        <f t="shared" ref="E90:L90" si="22">E91+E92+E93</f>
        <v>0</v>
      </c>
      <c r="F90" s="12">
        <f t="shared" si="22"/>
        <v>0</v>
      </c>
      <c r="G90" s="12">
        <f t="shared" si="22"/>
        <v>0</v>
      </c>
      <c r="H90" s="12">
        <f t="shared" si="22"/>
        <v>0</v>
      </c>
      <c r="I90" s="12">
        <f t="shared" si="22"/>
        <v>0</v>
      </c>
      <c r="J90" s="12">
        <f t="shared" si="22"/>
        <v>0</v>
      </c>
      <c r="K90" s="12">
        <f t="shared" si="22"/>
        <v>0</v>
      </c>
      <c r="L90" s="12">
        <f t="shared" si="22"/>
        <v>0</v>
      </c>
      <c r="M90" s="13"/>
      <c r="N90" s="13"/>
      <c r="O90" s="13"/>
      <c r="P90" s="13"/>
      <c r="Q90" s="11">
        <v>0</v>
      </c>
      <c r="R90" s="31">
        <v>0</v>
      </c>
      <c r="S90" s="31">
        <v>0</v>
      </c>
      <c r="T90" s="31">
        <v>1</v>
      </c>
      <c r="U90" s="36">
        <f t="shared" si="19"/>
        <v>1</v>
      </c>
      <c r="V90" s="40">
        <v>1</v>
      </c>
      <c r="W90" s="28">
        <f t="shared" si="21"/>
        <v>100</v>
      </c>
    </row>
    <row r="95" spans="1:26">
      <c r="S95" s="1"/>
      <c r="T95" s="1"/>
      <c r="U95" s="1"/>
      <c r="V95" s="1"/>
      <c r="W95" s="1"/>
      <c r="X95" s="1"/>
      <c r="Y95" s="1"/>
      <c r="Z95" s="1"/>
    </row>
    <row r="96" spans="1:26">
      <c r="S96" s="1"/>
      <c r="T96" s="1"/>
      <c r="U96" s="1"/>
      <c r="V96" s="1"/>
      <c r="W96" s="1"/>
      <c r="X96" s="1"/>
      <c r="Y96" s="1"/>
      <c r="Z96" s="1"/>
    </row>
    <row r="97" spans="19:26">
      <c r="S97" s="1"/>
      <c r="T97" s="1"/>
      <c r="U97" s="1"/>
      <c r="V97" s="1"/>
      <c r="W97" s="1"/>
      <c r="X97" s="1"/>
      <c r="Y97" s="1"/>
      <c r="Z97" s="1"/>
    </row>
    <row r="98" spans="19:26">
      <c r="S98" s="1"/>
      <c r="T98" s="1"/>
      <c r="U98" s="1"/>
      <c r="V98" s="1"/>
      <c r="W98" s="1"/>
      <c r="X98" s="1"/>
      <c r="Y98" s="1"/>
      <c r="Z98" s="1"/>
    </row>
    <row r="99" spans="19:26">
      <c r="S99" s="1"/>
      <c r="T99" s="1"/>
      <c r="U99" s="1"/>
      <c r="V99" s="1"/>
      <c r="W99" s="1"/>
      <c r="X99" s="1"/>
      <c r="Y99" s="1"/>
      <c r="Z99" s="1"/>
    </row>
    <row r="100" spans="19:26">
      <c r="S100" s="1"/>
      <c r="T100" s="1"/>
      <c r="U100" s="1"/>
      <c r="V100" s="1"/>
      <c r="W100" s="1"/>
      <c r="X100" s="1"/>
      <c r="Y100" s="1"/>
      <c r="Z100" s="1"/>
    </row>
    <row r="101" spans="19:26">
      <c r="S101" s="1"/>
      <c r="T101" s="1"/>
      <c r="U101" s="1"/>
      <c r="V101" s="1"/>
      <c r="W101" s="1"/>
      <c r="X101" s="1"/>
      <c r="Y101" s="1"/>
      <c r="Z101" s="1"/>
    </row>
    <row r="102" spans="19:26">
      <c r="S102" s="1"/>
      <c r="T102" s="1"/>
      <c r="U102" s="1"/>
      <c r="V102" s="1"/>
      <c r="W102" s="1"/>
      <c r="X102" s="1"/>
      <c r="Y102" s="1"/>
      <c r="Z102" s="1"/>
    </row>
  </sheetData>
  <protectedRanges>
    <protectedRange sqref="B18:C18" name="Rango1_3"/>
    <protectedRange sqref="B19:C19" name="Rango8"/>
    <protectedRange sqref="B34:C34" name="Rango8_1"/>
    <protectedRange sqref="B47:C47" name="Rango8_2"/>
    <protectedRange sqref="B58:C58" name="Rango8_3"/>
    <protectedRange sqref="B14:C14" name="Rango1_1_1"/>
    <protectedRange sqref="B16:C16" name="Rango1_2_2"/>
    <protectedRange sqref="B17:C17" name="Rango1_3_1"/>
    <protectedRange sqref="B83:C83 B72:C72" name="Rango8_3_1"/>
  </protectedRanges>
  <mergeCells count="205">
    <mergeCell ref="A4:W4"/>
    <mergeCell ref="E7:T7"/>
    <mergeCell ref="E20:T20"/>
    <mergeCell ref="E35:T35"/>
    <mergeCell ref="E48:T48"/>
    <mergeCell ref="E59:T59"/>
    <mergeCell ref="A59:D59"/>
    <mergeCell ref="A48:D48"/>
    <mergeCell ref="A35:D35"/>
    <mergeCell ref="A20:D20"/>
    <mergeCell ref="A7:D7"/>
    <mergeCell ref="D5:W6"/>
    <mergeCell ref="A5:C6"/>
    <mergeCell ref="D19:W19"/>
    <mergeCell ref="A19:C19"/>
    <mergeCell ref="D34:W34"/>
    <mergeCell ref="A34:C34"/>
    <mergeCell ref="D47:W47"/>
    <mergeCell ref="A47:C47"/>
    <mergeCell ref="U49:U51"/>
    <mergeCell ref="V49:V51"/>
    <mergeCell ref="W49:W51"/>
    <mergeCell ref="E84:T84"/>
    <mergeCell ref="A84:D84"/>
    <mergeCell ref="Q9:Q10"/>
    <mergeCell ref="Q22:Q23"/>
    <mergeCell ref="Q37:Q38"/>
    <mergeCell ref="Q50:Q51"/>
    <mergeCell ref="Q61:Q62"/>
    <mergeCell ref="A72:C72"/>
    <mergeCell ref="E73:T73"/>
    <mergeCell ref="A73:D73"/>
    <mergeCell ref="A83:W83"/>
    <mergeCell ref="A58:C58"/>
    <mergeCell ref="T9:T10"/>
    <mergeCell ref="T22:T23"/>
    <mergeCell ref="T37:T38"/>
    <mergeCell ref="T50:T51"/>
    <mergeCell ref="T61:T62"/>
    <mergeCell ref="T75:T76"/>
    <mergeCell ref="A74:A76"/>
    <mergeCell ref="B74:B76"/>
    <mergeCell ref="D74:D76"/>
    <mergeCell ref="Q75:Q76"/>
    <mergeCell ref="E74:P74"/>
    <mergeCell ref="S9:S10"/>
    <mergeCell ref="S22:S23"/>
    <mergeCell ref="S37:S38"/>
    <mergeCell ref="S50:S51"/>
    <mergeCell ref="S61:S62"/>
    <mergeCell ref="S75:S76"/>
    <mergeCell ref="D72:W72"/>
    <mergeCell ref="G75:G76"/>
    <mergeCell ref="A81:W81"/>
    <mergeCell ref="H75:H76"/>
    <mergeCell ref="I75:I76"/>
    <mergeCell ref="J75:J76"/>
    <mergeCell ref="K75:K76"/>
    <mergeCell ref="L75:L76"/>
    <mergeCell ref="M75:M76"/>
    <mergeCell ref="N75:N76"/>
    <mergeCell ref="O75:O76"/>
    <mergeCell ref="P75:P76"/>
    <mergeCell ref="E75:E76"/>
    <mergeCell ref="F75:F76"/>
    <mergeCell ref="U74:U76"/>
    <mergeCell ref="V74:V76"/>
    <mergeCell ref="W74:W76"/>
    <mergeCell ref="C75:C76"/>
    <mergeCell ref="W60:W62"/>
    <mergeCell ref="E61:E62"/>
    <mergeCell ref="P61:P62"/>
    <mergeCell ref="K61:K62"/>
    <mergeCell ref="L61:L62"/>
    <mergeCell ref="M61:M62"/>
    <mergeCell ref="H61:H62"/>
    <mergeCell ref="I61:I62"/>
    <mergeCell ref="J61:J62"/>
    <mergeCell ref="E60:P60"/>
    <mergeCell ref="G50:G51"/>
    <mergeCell ref="H50:H51"/>
    <mergeCell ref="E49:P49"/>
    <mergeCell ref="V36:V38"/>
    <mergeCell ref="D49:D51"/>
    <mergeCell ref="R50:R51"/>
    <mergeCell ref="N61:N62"/>
    <mergeCell ref="O61:O62"/>
    <mergeCell ref="F61:F62"/>
    <mergeCell ref="G61:G62"/>
    <mergeCell ref="I50:I51"/>
    <mergeCell ref="J50:J51"/>
    <mergeCell ref="K50:K51"/>
    <mergeCell ref="L50:L51"/>
    <mergeCell ref="M50:M51"/>
    <mergeCell ref="N50:N51"/>
    <mergeCell ref="O50:O51"/>
    <mergeCell ref="U60:U62"/>
    <mergeCell ref="V60:V62"/>
    <mergeCell ref="D58:W58"/>
    <mergeCell ref="W36:W38"/>
    <mergeCell ref="E37:E38"/>
    <mergeCell ref="F37:F38"/>
    <mergeCell ref="D36:D38"/>
    <mergeCell ref="E36:P36"/>
    <mergeCell ref="U36:U38"/>
    <mergeCell ref="G37:G38"/>
    <mergeCell ref="H37:H38"/>
    <mergeCell ref="I37:I38"/>
    <mergeCell ref="J37:J38"/>
    <mergeCell ref="P37:P38"/>
    <mergeCell ref="E21:P21"/>
    <mergeCell ref="G22:G23"/>
    <mergeCell ref="H22:H23"/>
    <mergeCell ref="M22:M23"/>
    <mergeCell ref="D8:D10"/>
    <mergeCell ref="E8:P8"/>
    <mergeCell ref="E9:E10"/>
    <mergeCell ref="F9:F10"/>
    <mergeCell ref="G9:G10"/>
    <mergeCell ref="H9:H10"/>
    <mergeCell ref="I9:I10"/>
    <mergeCell ref="D21:D23"/>
    <mergeCell ref="A1:W2"/>
    <mergeCell ref="A8:A10"/>
    <mergeCell ref="B8:B10"/>
    <mergeCell ref="A36:A38"/>
    <mergeCell ref="B36:B38"/>
    <mergeCell ref="A21:A23"/>
    <mergeCell ref="B21:B23"/>
    <mergeCell ref="C22:C23"/>
    <mergeCell ref="R9:R10"/>
    <mergeCell ref="R37:R38"/>
    <mergeCell ref="A12:A17"/>
    <mergeCell ref="E22:E23"/>
    <mergeCell ref="F22:F23"/>
    <mergeCell ref="W8:W10"/>
    <mergeCell ref="O9:O10"/>
    <mergeCell ref="P9:P10"/>
    <mergeCell ref="J9:J10"/>
    <mergeCell ref="K9:K10"/>
    <mergeCell ref="L9:L10"/>
    <mergeCell ref="M9:M10"/>
    <mergeCell ref="N9:N10"/>
    <mergeCell ref="U21:U23"/>
    <mergeCell ref="V21:V23"/>
    <mergeCell ref="W21:W23"/>
    <mergeCell ref="A78:A80"/>
    <mergeCell ref="B3:W3"/>
    <mergeCell ref="A25:A32"/>
    <mergeCell ref="A53:A56"/>
    <mergeCell ref="A64:A70"/>
    <mergeCell ref="C9:C10"/>
    <mergeCell ref="A60:A62"/>
    <mergeCell ref="B60:B62"/>
    <mergeCell ref="A40:A44"/>
    <mergeCell ref="A49:A51"/>
    <mergeCell ref="B49:B51"/>
    <mergeCell ref="C37:C38"/>
    <mergeCell ref="C61:C62"/>
    <mergeCell ref="D60:D62"/>
    <mergeCell ref="C50:C51"/>
    <mergeCell ref="O22:O23"/>
    <mergeCell ref="P22:P23"/>
    <mergeCell ref="J22:J23"/>
    <mergeCell ref="K22:K23"/>
    <mergeCell ref="L22:L23"/>
    <mergeCell ref="N22:N23"/>
    <mergeCell ref="U8:U10"/>
    <mergeCell ref="V8:V10"/>
    <mergeCell ref="I22:I23"/>
    <mergeCell ref="R61:R62"/>
    <mergeCell ref="R75:R76"/>
    <mergeCell ref="R86:R87"/>
    <mergeCell ref="R22:R23"/>
    <mergeCell ref="P86:P87"/>
    <mergeCell ref="Q86:Q87"/>
    <mergeCell ref="E85:P85"/>
    <mergeCell ref="G86:G87"/>
    <mergeCell ref="H86:H87"/>
    <mergeCell ref="I86:I87"/>
    <mergeCell ref="J86:J87"/>
    <mergeCell ref="K86:K87"/>
    <mergeCell ref="L86:L87"/>
    <mergeCell ref="M86:M87"/>
    <mergeCell ref="N86:N87"/>
    <mergeCell ref="O86:O87"/>
    <mergeCell ref="K37:K38"/>
    <mergeCell ref="L37:L38"/>
    <mergeCell ref="M37:M38"/>
    <mergeCell ref="N37:N38"/>
    <mergeCell ref="O37:O38"/>
    <mergeCell ref="P50:P51"/>
    <mergeCell ref="E50:E51"/>
    <mergeCell ref="F50:F51"/>
    <mergeCell ref="A85:A87"/>
    <mergeCell ref="B85:B87"/>
    <mergeCell ref="U85:U87"/>
    <mergeCell ref="V85:V87"/>
    <mergeCell ref="W85:W87"/>
    <mergeCell ref="C86:C87"/>
    <mergeCell ref="E86:E87"/>
    <mergeCell ref="F86:F87"/>
    <mergeCell ref="D85:D87"/>
    <mergeCell ref="T86:T87"/>
    <mergeCell ref="S86:S87"/>
  </mergeCells>
  <printOptions horizontalCentered="1"/>
  <pageMargins left="0.70866141732283472" right="0.70866141732283472" top="0.74803149606299213" bottom="0.74803149606299213" header="0.31496062992125984" footer="0.31496062992125984"/>
  <pageSetup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MIRS 2020</vt:lpstr>
      <vt:lpstr>'MIRS 2020'!Títulos_a_imprimir</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 Maria Lopez</dc:creator>
  <cp:lastModifiedBy>FRANCIA.HERNANDEZ</cp:lastModifiedBy>
  <cp:lastPrinted>2021-03-09T18:35:54Z</cp:lastPrinted>
  <dcterms:created xsi:type="dcterms:W3CDTF">2015-08-06T21:50:09Z</dcterms:created>
  <dcterms:modified xsi:type="dcterms:W3CDTF">2022-03-14T14:18:19Z</dcterms:modified>
</cp:coreProperties>
</file>